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Volunteering\Key Documents\Updated forms\"/>
    </mc:Choice>
  </mc:AlternateContent>
  <xr:revisionPtr revIDLastSave="0" documentId="13_ncr:1_{853D6AED-6814-4E7D-B2CC-8155BC804DB5}" xr6:coauthVersionLast="36" xr6:coauthVersionMax="36" xr10:uidLastSave="{00000000-0000-0000-0000-000000000000}"/>
  <workbookProtection lockStructure="1" lockWindows="1"/>
  <bookViews>
    <workbookView xWindow="-120" yWindow="-120" windowWidth="29040" windowHeight="15840" xr2:uid="{00000000-000D-0000-FFFF-FFFF00000000}"/>
  </bookViews>
  <sheets>
    <sheet name="Expenses Form" sheetId="1" r:id="rId1"/>
  </sheets>
  <definedNames>
    <definedName name="_xlnm.Print_Area" localSheetId="0">'Expenses Form'!$A$1:$R$42</definedName>
  </definedNames>
  <calcPr calcId="191029"/>
</workbook>
</file>

<file path=xl/calcChain.xml><?xml version="1.0" encoding="utf-8"?>
<calcChain xmlns="http://schemas.openxmlformats.org/spreadsheetml/2006/main">
  <c r="AM85" i="1" l="1"/>
  <c r="AM86" i="1"/>
  <c r="AM87" i="1"/>
  <c r="AM88" i="1"/>
  <c r="AM89" i="1"/>
  <c r="AM90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11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11" i="1"/>
  <c r="H10" i="1" l="1"/>
  <c r="H11" i="1"/>
  <c r="H12" i="1"/>
  <c r="H13" i="1"/>
  <c r="H14" i="1"/>
  <c r="H15" i="1"/>
  <c r="K15" i="1" s="1"/>
  <c r="H16" i="1"/>
  <c r="H17" i="1"/>
  <c r="H18" i="1"/>
  <c r="H19" i="1"/>
  <c r="P38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K11" i="1"/>
  <c r="K18" i="1"/>
  <c r="K19" i="1"/>
  <c r="I10" i="1"/>
  <c r="J10" i="1"/>
  <c r="R38" i="1"/>
  <c r="Q38" i="1"/>
  <c r="K10" i="1" l="1"/>
  <c r="K12" i="1"/>
  <c r="K17" i="1"/>
  <c r="I20" i="1"/>
  <c r="H20" i="1"/>
  <c r="P40" i="1" s="1"/>
  <c r="K14" i="1"/>
  <c r="K20" i="1" s="1"/>
  <c r="K16" i="1"/>
  <c r="K13" i="1"/>
</calcChain>
</file>

<file path=xl/sharedStrings.xml><?xml version="1.0" encoding="utf-8"?>
<sst xmlns="http://schemas.openxmlformats.org/spreadsheetml/2006/main" count="398" uniqueCount="385">
  <si>
    <t>Name:</t>
  </si>
  <si>
    <t>Date</t>
  </si>
  <si>
    <t>To</t>
  </si>
  <si>
    <t>From</t>
  </si>
  <si>
    <t xml:space="preserve">I hereby declare that the vehicle for which I claim the above mileage has the following documentation: </t>
  </si>
  <si>
    <t>Subtotal</t>
  </si>
  <si>
    <t>Details</t>
  </si>
  <si>
    <t>Nominal</t>
  </si>
  <si>
    <t xml:space="preserve">                                                                                                              </t>
  </si>
  <si>
    <r>
      <t xml:space="preserve">Business Insurance  </t>
    </r>
    <r>
      <rPr>
        <b/>
        <sz val="10"/>
        <color theme="1"/>
        <rFont val="Webdings"/>
        <family val="1"/>
        <charset val="2"/>
      </rPr>
      <t>c</t>
    </r>
    <r>
      <rPr>
        <b/>
        <sz val="10"/>
        <color theme="1"/>
        <rFont val="Times New Roman"/>
        <family val="1"/>
      </rPr>
      <t xml:space="preserve">     MOT (or is less than 3 years old)  </t>
    </r>
    <r>
      <rPr>
        <b/>
        <sz val="10"/>
        <color theme="1"/>
        <rFont val="Webdings"/>
        <family val="1"/>
        <charset val="2"/>
      </rPr>
      <t>c</t>
    </r>
    <r>
      <rPr>
        <b/>
        <sz val="10"/>
        <color theme="1"/>
        <rFont val="Times New Roman"/>
        <family val="1"/>
      </rPr>
      <t xml:space="preserve">     Tax  </t>
    </r>
    <r>
      <rPr>
        <b/>
        <sz val="10"/>
        <color theme="1"/>
        <rFont val="Webdings"/>
        <family val="1"/>
        <charset val="2"/>
      </rPr>
      <t>c</t>
    </r>
    <r>
      <rPr>
        <b/>
        <sz val="10"/>
        <color theme="1"/>
        <rFont val="Times New Roman"/>
        <family val="1"/>
      </rPr>
      <t xml:space="preserve">     I have a full current driving licence  </t>
    </r>
    <r>
      <rPr>
        <b/>
        <sz val="10"/>
        <color theme="1"/>
        <rFont val="Webdings"/>
        <family val="1"/>
        <charset val="2"/>
      </rPr>
      <t>c</t>
    </r>
    <r>
      <rPr>
        <b/>
        <sz val="10"/>
        <color theme="1"/>
        <rFont val="Times New Roman"/>
        <family val="1"/>
      </rPr>
      <t xml:space="preserve"> </t>
    </r>
  </si>
  <si>
    <t>Reason for Journey</t>
  </si>
  <si>
    <t>Return</t>
  </si>
  <si>
    <t>Month of claim</t>
  </si>
  <si>
    <t>Engine Size</t>
  </si>
  <si>
    <t>Petrol/Diesel</t>
  </si>
  <si>
    <t>Signed</t>
  </si>
  <si>
    <t>Line manager</t>
  </si>
  <si>
    <t xml:space="preserve">Cost </t>
  </si>
  <si>
    <t>Position:</t>
  </si>
  <si>
    <t>Net</t>
  </si>
  <si>
    <t>VAT</t>
  </si>
  <si>
    <t>Buisness Mileage in own car</t>
  </si>
  <si>
    <t>Yes</t>
  </si>
  <si>
    <t>No</t>
  </si>
  <si>
    <t>Total Claim</t>
  </si>
  <si>
    <t>Total Miles</t>
  </si>
  <si>
    <t>Trust Vehicle Available Yes/No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</si>
  <si>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</si>
  <si>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</si>
  <si>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</si>
  <si>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</si>
  <si>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</si>
  <si>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</si>
  <si>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</si>
  <si>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</si>
  <si>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</si>
  <si>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</si>
  <si>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</si>
  <si>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</si>
  <si>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Expenses (please attach receipts stapled to back of this form)</t>
  </si>
  <si>
    <t>Total Amount of Claim</t>
  </si>
  <si>
    <t>Its is the line managers responsibility to check that this form has been completed fully &amp; correctly before signing.</t>
  </si>
  <si>
    <t xml:space="preserve">This form is designed to be filled in online for the formula to work </t>
  </si>
  <si>
    <t>Please attached fuel receipt to the back of the form to enable us to relaim VAT for this mileage claim</t>
  </si>
  <si>
    <t>Nominal Code</t>
  </si>
  <si>
    <t>Fund</t>
  </si>
  <si>
    <t>N/C</t>
  </si>
  <si>
    <t>Name</t>
  </si>
  <si>
    <t>5125</t>
  </si>
  <si>
    <t>PPE</t>
  </si>
  <si>
    <t>5200</t>
  </si>
  <si>
    <t>Training -  staff</t>
  </si>
  <si>
    <t>5210</t>
  </si>
  <si>
    <t>Hospitality/Team Building</t>
  </si>
  <si>
    <t>5215</t>
  </si>
  <si>
    <t>Training (equipment/h&amp;s)</t>
  </si>
  <si>
    <t>5220</t>
  </si>
  <si>
    <t>Training - volunteer</t>
  </si>
  <si>
    <t>5230</t>
  </si>
  <si>
    <t>Health and Safety</t>
  </si>
  <si>
    <t>5300</t>
  </si>
  <si>
    <t>Travel (STAFF)</t>
  </si>
  <si>
    <t>5400</t>
  </si>
  <si>
    <t>Volunteer Engagement</t>
  </si>
  <si>
    <t>5405</t>
  </si>
  <si>
    <t>Volunteers Events &amp; Gifts</t>
  </si>
  <si>
    <t>5410</t>
  </si>
  <si>
    <t>Travel (VOLUNTEERS)</t>
  </si>
  <si>
    <t>5415</t>
  </si>
  <si>
    <t>Training - VARO</t>
  </si>
  <si>
    <t>5416</t>
  </si>
  <si>
    <t>Travel - VARO</t>
  </si>
  <si>
    <t>5450</t>
  </si>
  <si>
    <t>BBO Participant Expenses</t>
  </si>
  <si>
    <t>5455</t>
  </si>
  <si>
    <t>BBO Participant Bursary funded training</t>
  </si>
  <si>
    <t>5500</t>
  </si>
  <si>
    <t>Travel (TRUSTEE)</t>
  </si>
  <si>
    <t>5505</t>
  </si>
  <si>
    <t>Training - Trustees</t>
  </si>
  <si>
    <t>6200</t>
  </si>
  <si>
    <t>Telephone</t>
  </si>
  <si>
    <t>6225</t>
  </si>
  <si>
    <t>Mobile Phone Costs</t>
  </si>
  <si>
    <t>6230</t>
  </si>
  <si>
    <t>IT Equuipment (Laptops etc)</t>
  </si>
  <si>
    <t>6300</t>
  </si>
  <si>
    <t>Equipment &amp;  Consumables</t>
  </si>
  <si>
    <t>6305</t>
  </si>
  <si>
    <t>Office consumables</t>
  </si>
  <si>
    <t>6350</t>
  </si>
  <si>
    <t>Stationery &amp; office consumables</t>
  </si>
  <si>
    <t>6355</t>
  </si>
  <si>
    <t>Postage</t>
  </si>
  <si>
    <t>6360</t>
  </si>
  <si>
    <t>Subscriptions</t>
  </si>
  <si>
    <t>6400</t>
  </si>
  <si>
    <t>Printer (lease and copy charges)</t>
  </si>
  <si>
    <t>6450</t>
  </si>
  <si>
    <t>Room Hire</t>
  </si>
  <si>
    <t>6610</t>
  </si>
  <si>
    <t>Professional Fees</t>
  </si>
  <si>
    <t>6615</t>
  </si>
  <si>
    <t>DBS Checks</t>
  </si>
  <si>
    <t>7000</t>
  </si>
  <si>
    <t>Corona virus costs</t>
  </si>
  <si>
    <t>7105</t>
  </si>
  <si>
    <t>Events</t>
  </si>
  <si>
    <t>7120</t>
  </si>
  <si>
    <t>Gruffalo Events Expenditure (unrestricted)</t>
  </si>
  <si>
    <t>7121</t>
  </si>
  <si>
    <t>Birthday Parties</t>
  </si>
  <si>
    <t>7130</t>
  </si>
  <si>
    <t>Craft Workshops</t>
  </si>
  <si>
    <t>7136</t>
  </si>
  <si>
    <t>Engagement RF expenditure</t>
  </si>
  <si>
    <t>7137</t>
  </si>
  <si>
    <t>Landscapes RF Expenditure</t>
  </si>
  <si>
    <t>7300</t>
  </si>
  <si>
    <t>Local Branch Support</t>
  </si>
  <si>
    <t>7320</t>
  </si>
  <si>
    <t>Unrestricted : Christmas Grotto / Father Christmas</t>
  </si>
  <si>
    <t>7375</t>
  </si>
  <si>
    <t>General Events costs &amp; materials</t>
  </si>
  <si>
    <t>7400</t>
  </si>
  <si>
    <t>Premises - Equipment</t>
  </si>
  <si>
    <t>7405</t>
  </si>
  <si>
    <t>Tools/Equipment &amp; Maintenance</t>
  </si>
  <si>
    <t>7408</t>
  </si>
  <si>
    <t>Maintenance Materials</t>
  </si>
  <si>
    <t>7410</t>
  </si>
  <si>
    <t>Annual Works by Site</t>
  </si>
  <si>
    <t>7415</t>
  </si>
  <si>
    <t>Maintenance/Building Repairs etc</t>
  </si>
  <si>
    <t>7602</t>
  </si>
  <si>
    <t>Membership Engagement Events</t>
  </si>
  <si>
    <t>7605</t>
  </si>
  <si>
    <t>Printing</t>
  </si>
  <si>
    <t>7610</t>
  </si>
  <si>
    <t>Marketing and Merchandising</t>
  </si>
  <si>
    <t>7675</t>
  </si>
  <si>
    <t>Trail Packs Consumables</t>
  </si>
  <si>
    <t>7815</t>
  </si>
  <si>
    <t>Equipment</t>
  </si>
  <si>
    <t>7910</t>
  </si>
  <si>
    <t>OO- Jars, Bottles crates etc</t>
  </si>
  <si>
    <t>7911</t>
  </si>
  <si>
    <t>OO -Customer Site Consumables</t>
  </si>
  <si>
    <t>7912</t>
  </si>
  <si>
    <t>OO - Shipping &amp; packaging</t>
  </si>
  <si>
    <t>7913</t>
  </si>
  <si>
    <t>OO - insurance</t>
  </si>
  <si>
    <t>7914</t>
  </si>
  <si>
    <t>OO - staff training</t>
  </si>
  <si>
    <t>7915</t>
  </si>
  <si>
    <t>OO - tools and equipment</t>
  </si>
  <si>
    <t>7916</t>
  </si>
  <si>
    <t>OO - Travel and Vehicle Costs</t>
  </si>
  <si>
    <t>7917</t>
  </si>
  <si>
    <t>OO - Events and shows expenses</t>
  </si>
  <si>
    <t>7918</t>
  </si>
  <si>
    <t>OO - Premises Maintenance</t>
  </si>
  <si>
    <t>7919</t>
  </si>
  <si>
    <t>OO - Advertising</t>
  </si>
  <si>
    <t>7920</t>
  </si>
  <si>
    <t>OO - HWT management fee</t>
  </si>
  <si>
    <t>7921</t>
  </si>
  <si>
    <t>OO - Fees</t>
  </si>
  <si>
    <t>7922</t>
  </si>
  <si>
    <t>OO - Vehicle charges</t>
  </si>
  <si>
    <t>Department</t>
  </si>
  <si>
    <t>Nominal Listing</t>
  </si>
  <si>
    <t>Department Listing</t>
  </si>
  <si>
    <t>Reference</t>
  </si>
  <si>
    <t/>
  </si>
  <si>
    <t>Central Costs</t>
  </si>
  <si>
    <t>Commercial QW Shop</t>
  </si>
  <si>
    <t>Commercial Ledbury Charity Shop</t>
  </si>
  <si>
    <t>Online Sales</t>
  </si>
  <si>
    <t>Communications &amp; Marketing</t>
  </si>
  <si>
    <t>Fundraising</t>
  </si>
  <si>
    <t>Membership</t>
  </si>
  <si>
    <t>Wildplay</t>
  </si>
  <si>
    <t>Children in Need</t>
  </si>
  <si>
    <t>QW Pollinators Project</t>
  </si>
  <si>
    <t>Reaching Communities - Nature Nuture, Nourish</t>
  </si>
  <si>
    <t>Landau - Nature, Nurture, Norish</t>
  </si>
  <si>
    <t>Orchard Origins</t>
  </si>
  <si>
    <t>Building Better Opportunities</t>
  </si>
  <si>
    <t>HWT HLF Covid Emergency Fund</t>
  </si>
  <si>
    <t>Landscapes Core</t>
  </si>
  <si>
    <t>Lugg Living Landscapes</t>
  </si>
  <si>
    <t>Landscapes: Lugg Wetland Gem</t>
  </si>
  <si>
    <t>ERDF - DNMP project</t>
  </si>
  <si>
    <t>Yazor Brook</t>
  </si>
  <si>
    <t>Ice Age Ponds Project</t>
  </si>
  <si>
    <t>WEIF (Yazor Brook extension)</t>
  </si>
  <si>
    <t>Garth Farm</t>
  </si>
  <si>
    <t>Tretawdy</t>
  </si>
  <si>
    <t>Oak Tree Farm</t>
  </si>
  <si>
    <t>Butlers Meadow</t>
  </si>
  <si>
    <t>Curlew Appeal / Project</t>
  </si>
  <si>
    <t>Elms Project</t>
  </si>
  <si>
    <t>QW Heritage Gateway</t>
  </si>
  <si>
    <t>QW restricted income/exp</t>
  </si>
  <si>
    <t>QW HLF Covid Emergency Fund</t>
  </si>
  <si>
    <t>QW Site</t>
  </si>
  <si>
    <t>QW Habitat</t>
  </si>
  <si>
    <t>QW Sustainability</t>
  </si>
  <si>
    <t>QW Engagement</t>
  </si>
  <si>
    <t>QW Marketing</t>
  </si>
  <si>
    <t>Dept</t>
  </si>
  <si>
    <t>5300  Travel (STAFF)</t>
  </si>
  <si>
    <t>5410  Travel (VOLUNTEERS)</t>
  </si>
  <si>
    <t>Travel codes</t>
  </si>
  <si>
    <t>5416  Travel - VARO</t>
  </si>
  <si>
    <t>5450  BBO Participant Expenses</t>
  </si>
  <si>
    <t>5500  Travel (TRUSTEE)</t>
  </si>
  <si>
    <t>002</t>
  </si>
  <si>
    <t>Martin Wills Fund - Upkeep of Reserves</t>
  </si>
  <si>
    <t>003</t>
  </si>
  <si>
    <t>Landscapes - for Birches - Upkeep of Reserves</t>
  </si>
  <si>
    <t>004</t>
  </si>
  <si>
    <t>Landscapes - Entrust 19/20 To march 20 - Upkeep of Reserves</t>
  </si>
  <si>
    <t>005</t>
  </si>
  <si>
    <t>Reserve Sales - Mount Wood, Purland, Kingsway &amp; Rhydspence</t>
  </si>
  <si>
    <t>006</t>
  </si>
  <si>
    <t>L Shaped Barn sale proceeds</t>
  </si>
  <si>
    <t>007</t>
  </si>
  <si>
    <t>EA Commuted Fund (EDMO Engineering &amp; Chase Distillery)</t>
  </si>
  <si>
    <t>008</t>
  </si>
  <si>
    <t>Curlew Appeal</t>
  </si>
  <si>
    <t>009</t>
  </si>
  <si>
    <t>Curlew Study - John Craddock</t>
  </si>
  <si>
    <t>010</t>
  </si>
  <si>
    <t>Cornus Trust</t>
  </si>
  <si>
    <t>011</t>
  </si>
  <si>
    <t>LEADER (Birches)</t>
  </si>
  <si>
    <t>012</t>
  </si>
  <si>
    <t>HCDT - distribution of funds</t>
  </si>
  <si>
    <t>013</t>
  </si>
  <si>
    <t>Hfdshire Water Vole Project</t>
  </si>
  <si>
    <t>014</t>
  </si>
  <si>
    <t>Ice Age Ponds - Heritage Lottery Funding</t>
  </si>
  <si>
    <t>015</t>
  </si>
  <si>
    <t>TK Maxx - Wildplay</t>
  </si>
  <si>
    <t>016</t>
  </si>
  <si>
    <t>Baron Davenport - Wildplay</t>
  </si>
  <si>
    <t>017</t>
  </si>
  <si>
    <t>DM Ellis Charitable Trust - Wildplay</t>
  </si>
  <si>
    <t>018</t>
  </si>
  <si>
    <t>Beryl &amp; John Trust re Wildplay</t>
  </si>
  <si>
    <t>019</t>
  </si>
  <si>
    <t>Tescos Groundwooks Wildpaly Ledbury</t>
  </si>
  <si>
    <t>020</t>
  </si>
  <si>
    <t>Bulmer Benevolent Fund - Wildplay</t>
  </si>
  <si>
    <t>021</t>
  </si>
  <si>
    <t>Awards for All - Wildplay</t>
  </si>
  <si>
    <t>022</t>
  </si>
  <si>
    <t>MOD (Hereford Garrison) - Wildplay</t>
  </si>
  <si>
    <t>023</t>
  </si>
  <si>
    <t>Welsh Water Community Fund - Wildplay</t>
  </si>
  <si>
    <t>024</t>
  </si>
  <si>
    <t>Marek Mayer Appeal - Wildplay</t>
  </si>
  <si>
    <t>025</t>
  </si>
  <si>
    <t>Greener Generation Appeal - Wildplay</t>
  </si>
  <si>
    <t>026</t>
  </si>
  <si>
    <t>Wetland Vision / Lugg Wetland Gem</t>
  </si>
  <si>
    <t>027</t>
  </si>
  <si>
    <t>Cash donations - LWG</t>
  </si>
  <si>
    <t>028</t>
  </si>
  <si>
    <t>LWG - Heritage Lottery Funding</t>
  </si>
  <si>
    <t>029</t>
  </si>
  <si>
    <t>Bird Hide Donations</t>
  </si>
  <si>
    <t>030</t>
  </si>
  <si>
    <t>Gillian Bullmer - Reedbed</t>
  </si>
  <si>
    <t>031</t>
  </si>
  <si>
    <t>Groundworks - Reedbed</t>
  </si>
  <si>
    <t>032</t>
  </si>
  <si>
    <t>Flood Recovery Grant</t>
  </si>
  <si>
    <t>033</t>
  </si>
  <si>
    <t>LWG - Heritage Lottery Fund</t>
  </si>
  <si>
    <t>034</t>
  </si>
  <si>
    <t>LEMUR Bursary Scheme</t>
  </si>
  <si>
    <t>035</t>
  </si>
  <si>
    <t>The Birches Restoration Appeal</t>
  </si>
  <si>
    <t>036</t>
  </si>
  <si>
    <t>Hfd Reptile Project</t>
  </si>
  <si>
    <t>037</t>
  </si>
  <si>
    <t>LLL - Enviroment Agency</t>
  </si>
  <si>
    <t>038</t>
  </si>
  <si>
    <t>Lugg Collaboration Agreement - Environment agency</t>
  </si>
  <si>
    <t>039</t>
  </si>
  <si>
    <t>Queenswood and Bodenham Lake Reserve</t>
  </si>
  <si>
    <t>040</t>
  </si>
  <si>
    <t>Hfd Masonic - mobility scooter costs</t>
  </si>
  <si>
    <t>041</t>
  </si>
  <si>
    <t>QWBL - Rent, hire, car park, timber etc income</t>
  </si>
  <si>
    <t>042</t>
  </si>
  <si>
    <t>ERDF</t>
  </si>
  <si>
    <t>043</t>
  </si>
  <si>
    <t>Bodenham ReWilding Appeal</t>
  </si>
  <si>
    <t>044</t>
  </si>
  <si>
    <t>Hereford Ornathological Club - Lakes donation</t>
  </si>
  <si>
    <t>045</t>
  </si>
  <si>
    <t>Eastnor Castle - QW Engagement</t>
  </si>
  <si>
    <t>046</t>
  </si>
  <si>
    <t>Pippin Trust Project Green Child 2018/19 income</t>
  </si>
  <si>
    <t>047</t>
  </si>
  <si>
    <t>048</t>
  </si>
  <si>
    <t>Thrive - Employee Wellbeing</t>
  </si>
  <si>
    <t>049</t>
  </si>
  <si>
    <t>Lower House Farm</t>
  </si>
  <si>
    <t>050</t>
  </si>
  <si>
    <t>Gillian Bulmer Foundation - Pippin Trust - QW Pollinators</t>
  </si>
  <si>
    <t>051</t>
  </si>
  <si>
    <t>Rowlands Trust - QW Pollinators</t>
  </si>
  <si>
    <t>052</t>
  </si>
  <si>
    <t>Contribution for the Wellbeing Garden</t>
  </si>
  <si>
    <t>053</t>
  </si>
  <si>
    <t>Finnis Scott - QW Pollinators</t>
  </si>
  <si>
    <t>054</t>
  </si>
  <si>
    <t>EA Partnership Grant - Yazor Book</t>
  </si>
  <si>
    <t>055</t>
  </si>
  <si>
    <t>Flood alleviation scheme - Yazor Brook</t>
  </si>
  <si>
    <t>056</t>
  </si>
  <si>
    <t>Yazor Brook Extension - EA Funding</t>
  </si>
  <si>
    <t>057</t>
  </si>
  <si>
    <t>Tretawdy Reserve</t>
  </si>
  <si>
    <t>058</t>
  </si>
  <si>
    <t>Tretawdy Appeal</t>
  </si>
  <si>
    <t>059</t>
  </si>
  <si>
    <t>Tretawdy Strategic development fund</t>
  </si>
  <si>
    <t>060</t>
  </si>
  <si>
    <t xml:space="preserve"> Tretawdy profit on Sale</t>
  </si>
  <si>
    <t>061</t>
  </si>
  <si>
    <t>062</t>
  </si>
  <si>
    <t>063</t>
  </si>
  <si>
    <t>Pine Martin</t>
  </si>
  <si>
    <t>064</t>
  </si>
  <si>
    <t>309 - Landau ESF Community Grant</t>
  </si>
  <si>
    <t>065</t>
  </si>
  <si>
    <t>350 - HWT Emergency Fund</t>
  </si>
  <si>
    <t>066</t>
  </si>
  <si>
    <t>QW Emergency Fund</t>
  </si>
  <si>
    <t>067</t>
  </si>
  <si>
    <t>Reaching Comm Nature Nurture Nourish</t>
  </si>
  <si>
    <t>068</t>
  </si>
  <si>
    <t>Improve facilities @ Birches</t>
  </si>
  <si>
    <t>069</t>
  </si>
  <si>
    <t>413 - Butler Meadow</t>
  </si>
  <si>
    <t>070</t>
  </si>
  <si>
    <t>Wildplay Rangers@ the Grange</t>
  </si>
  <si>
    <t>071</t>
  </si>
  <si>
    <t>Elm Project</t>
  </si>
  <si>
    <t>072</t>
  </si>
  <si>
    <t>Lottery COVID Community Support</t>
  </si>
  <si>
    <t>073</t>
  </si>
  <si>
    <t>Brailsford Trust</t>
  </si>
  <si>
    <t>074</t>
  </si>
  <si>
    <t>Herefordshire Council Wildplay</t>
  </si>
  <si>
    <t>075</t>
  </si>
  <si>
    <t>HLF QW Pollinators</t>
  </si>
  <si>
    <t>076</t>
  </si>
  <si>
    <t>Dr P Wood Jubilee refurb</t>
  </si>
  <si>
    <t>077</t>
  </si>
  <si>
    <t>078</t>
  </si>
  <si>
    <t>Gillian Bullmer Orchard Origins</t>
  </si>
  <si>
    <t>079</t>
  </si>
  <si>
    <t>Edward Cadbury</t>
  </si>
  <si>
    <t>080</t>
  </si>
  <si>
    <t>Bennet Legacy (Reserve Purch)</t>
  </si>
  <si>
    <t>081</t>
  </si>
  <si>
    <t>REserve Upkeep Event Income</t>
  </si>
  <si>
    <t>Funds</t>
  </si>
  <si>
    <t>082 30 x 30 Ice Age Ponds</t>
  </si>
  <si>
    <t>083 30 x 30 Land Purchase</t>
  </si>
  <si>
    <t>084 30 x 30 Curlew Fund</t>
  </si>
  <si>
    <t>085 30 x 30 General Fund</t>
  </si>
  <si>
    <t>086 Ice Age Ponds Events</t>
  </si>
  <si>
    <t>087 Ail Meadow, Mabley. Appeal</t>
  </si>
  <si>
    <t>088 Carbon Reduction Fund (PPL)</t>
  </si>
  <si>
    <t>416 Ail Meadow, Mabley</t>
  </si>
  <si>
    <t>Herefordshire Wildlife Trust  Volunteer Expenses Claim</t>
  </si>
  <si>
    <t>45p per mile,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</si>
</sst>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?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808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Webdings"/>
      <family val="1"/>
      <charset val="2"/>
    </font>
    <font>
      <sz val="10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2" borderId="0" xfId="0" applyFont="1" applyFill="1"/>
    <xf numFmtId="43" fontId="0" fillId="2" borderId="0" xfId="1" applyFont="1" applyFill="1"/>
    <xf numFmtId="43" fontId="0" fillId="2" borderId="0" xfId="1" applyFont="1" applyFill="1" applyAlignment="1"/>
    <xf numFmtId="0" fontId="0" fillId="0" borderId="13" xfId="0" applyFont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3" xfId="1" applyFont="1" applyBorder="1" applyAlignment="1">
      <alignment vertical="center" wrapText="1"/>
    </xf>
    <xf numFmtId="43" fontId="0" fillId="3" borderId="6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44" fontId="0" fillId="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horizontal="center" vertical="center" wrapText="1"/>
    </xf>
    <xf numFmtId="43" fontId="0" fillId="3" borderId="12" xfId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/>
    <xf numFmtId="0" fontId="0" fillId="0" borderId="1" xfId="0" applyFont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49" fontId="0" fillId="0" borderId="0" xfId="0" applyNumberFormat="1" applyFill="1" applyBorder="1" applyAlignment="1"/>
    <xf numFmtId="0" fontId="1" fillId="0" borderId="19" xfId="0" applyFont="1" applyFill="1" applyBorder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Fill="1" applyBorder="1" applyAlignment="1"/>
    <xf numFmtId="49" fontId="0" fillId="0" borderId="0" xfId="0" applyNumberFormat="1" applyFill="1" applyBorder="1" applyAlignment="1"/>
    <xf numFmtId="0" fontId="1" fillId="0" borderId="1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Fill="1" applyBorder="1" applyAlignment="1"/>
    <xf numFmtId="49" fontId="0" fillId="0" borderId="0" xfId="0" applyNumberFormat="1" applyFill="1" applyBorder="1" applyAlignment="1"/>
    <xf numFmtId="49" fontId="0" fillId="0" borderId="12" xfId="0" applyNumberFormat="1" applyFill="1" applyBorder="1" applyAlignment="1"/>
    <xf numFmtId="0" fontId="1" fillId="0" borderId="19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44" fontId="0" fillId="3" borderId="16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97"/>
  <sheetViews>
    <sheetView windowProtection="1" tabSelected="1" zoomScaleNormal="100" workbookViewId="0">
      <selection activeCell="G13" sqref="G13"/>
    </sheetView>
  </sheetViews>
  <sheetFormatPr defaultRowHeight="15" x14ac:dyDescent="0.25"/>
  <cols>
    <col min="1" max="1" width="13.140625" customWidth="1"/>
    <col min="2" max="2" width="14.140625" customWidth="1"/>
    <col min="3" max="3" width="13.85546875" customWidth="1"/>
    <col min="4" max="4" width="9.28515625" customWidth="1"/>
    <col min="6" max="6" width="12.42578125" bestFit="1" customWidth="1"/>
    <col min="7" max="7" width="21.7109375" customWidth="1"/>
    <col min="8" max="8" width="10" customWidth="1"/>
    <col min="9" max="9" width="7.5703125" customWidth="1"/>
    <col min="10" max="10" width="8.42578125" customWidth="1"/>
    <col min="11" max="11" width="10.42578125" customWidth="1"/>
    <col min="12" max="12" width="15.42578125" customWidth="1"/>
    <col min="13" max="13" width="16.42578125" customWidth="1"/>
    <col min="14" max="14" width="13.7109375" customWidth="1"/>
    <col min="16" max="21" width="9.140625" style="9"/>
    <col min="22" max="22" width="0" style="9" hidden="1" customWidth="1"/>
    <col min="23" max="26" width="9.140625" style="9" hidden="1" customWidth="1"/>
    <col min="27" max="34" width="9.140625" style="9"/>
    <col min="36" max="36" width="41.7109375" bestFit="1" customWidth="1"/>
    <col min="37" max="37" width="51.140625" style="9" bestFit="1" customWidth="1"/>
    <col min="38" max="38" width="48.85546875" style="9" bestFit="1" customWidth="1"/>
    <col min="39" max="43" width="9.140625" style="9"/>
    <col min="46" max="46" width="9.140625" style="9"/>
    <col min="47" max="47" width="46" style="9" customWidth="1"/>
    <col min="50" max="50" width="44.85546875" bestFit="1" customWidth="1"/>
    <col min="53" max="53" width="58" bestFit="1" customWidth="1"/>
  </cols>
  <sheetData>
    <row r="1" spans="1:53" ht="9.75" customHeight="1" x14ac:dyDescent="0.25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6"/>
      <c r="R1" s="6"/>
    </row>
    <row r="2" spans="1:53" ht="26.25" x14ac:dyDescent="0.25">
      <c r="A2" s="104" t="s">
        <v>383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8"/>
      <c r="Q2" s="28"/>
      <c r="R2" s="6"/>
      <c r="W2" s="45" t="s">
        <v>22</v>
      </c>
      <c r="Y2" s="45" t="s">
        <v>27</v>
      </c>
    </row>
    <row r="3" spans="1:53" ht="10.5" customHeight="1" thickBot="1" x14ac:dyDescent="0.3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6"/>
      <c r="Q3" s="6"/>
      <c r="R3" s="6"/>
      <c r="W3" s="45" t="s">
        <v>23</v>
      </c>
      <c r="Y3" s="45" t="s">
        <v>28</v>
      </c>
    </row>
    <row r="4" spans="1:53" s="76" customFormat="1" ht="23.25" customHeight="1" thickBot="1" x14ac:dyDescent="0.3">
      <c r="A4" s="10" t="s">
        <v>0</v>
      </c>
      <c r="B4" s="101"/>
      <c r="C4" s="102"/>
      <c r="D4" s="102"/>
      <c r="E4" s="103"/>
      <c r="F4" s="71" t="s">
        <v>18</v>
      </c>
      <c r="G4" s="71"/>
      <c r="H4" s="72"/>
      <c r="I4" s="72"/>
      <c r="J4" s="72"/>
      <c r="K4" s="72"/>
      <c r="L4" s="29"/>
      <c r="M4" s="78"/>
      <c r="N4" s="78"/>
      <c r="O4" s="73"/>
      <c r="P4" s="13"/>
      <c r="Q4" s="13"/>
      <c r="R4" s="13"/>
      <c r="S4" s="74"/>
      <c r="T4" s="74"/>
      <c r="U4" s="74"/>
      <c r="V4" s="74"/>
      <c r="W4" s="74"/>
      <c r="X4" s="74"/>
      <c r="Y4" s="75" t="s">
        <v>29</v>
      </c>
      <c r="Z4" s="74"/>
      <c r="AA4" s="74"/>
      <c r="AB4" s="74"/>
      <c r="AC4" s="74"/>
      <c r="AD4" s="74"/>
      <c r="AE4" s="74"/>
      <c r="AF4" s="74"/>
      <c r="AG4" s="74"/>
      <c r="AH4" s="74"/>
      <c r="AK4" s="74"/>
      <c r="AL4" s="74"/>
      <c r="AM4" s="74"/>
      <c r="AN4" s="74"/>
      <c r="AO4" s="74"/>
      <c r="AP4" s="74"/>
      <c r="AQ4" s="74"/>
      <c r="AT4" s="74"/>
      <c r="AU4" s="74"/>
    </row>
    <row r="5" spans="1:53" ht="11.25" customHeight="1" thickBot="1" x14ac:dyDescent="0.3">
      <c r="A5" s="95"/>
      <c r="B5" s="9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6"/>
      <c r="Q5" s="6"/>
      <c r="R5" s="6"/>
      <c r="W5" s="46">
        <v>0.45</v>
      </c>
      <c r="Y5" s="45" t="s">
        <v>30</v>
      </c>
    </row>
    <row r="6" spans="1:53" s="4" customFormat="1" ht="30.75" customHeight="1" thickBot="1" x14ac:dyDescent="0.3">
      <c r="A6" s="12" t="s">
        <v>12</v>
      </c>
      <c r="B6" s="109"/>
      <c r="C6" s="110"/>
      <c r="D6" s="18"/>
      <c r="E6" s="18"/>
      <c r="F6" s="7"/>
      <c r="H6" s="7"/>
      <c r="I6" s="7"/>
      <c r="J6" s="7"/>
      <c r="K6" s="64" t="s">
        <v>42</v>
      </c>
      <c r="L6" s="7"/>
      <c r="M6" s="7"/>
      <c r="N6" s="7"/>
      <c r="P6" s="7"/>
      <c r="Q6" s="7"/>
      <c r="R6" s="7"/>
      <c r="S6" s="7"/>
      <c r="T6" s="7"/>
      <c r="U6" s="7"/>
      <c r="V6" s="7"/>
      <c r="W6" s="47">
        <v>0.45</v>
      </c>
      <c r="X6" s="7"/>
      <c r="Y6" s="45" t="s">
        <v>31</v>
      </c>
      <c r="Z6" s="7"/>
      <c r="AA6" s="7"/>
      <c r="AB6" s="7"/>
      <c r="AC6" s="7"/>
      <c r="AD6" s="7"/>
      <c r="AE6" s="7"/>
      <c r="AF6" s="7"/>
      <c r="AG6" s="7"/>
      <c r="AH6" s="7"/>
      <c r="AK6" s="7"/>
      <c r="AL6" s="7"/>
      <c r="AM6" s="7"/>
      <c r="AN6" s="7"/>
      <c r="AO6" s="7"/>
      <c r="AP6" s="7"/>
      <c r="AQ6" s="7"/>
      <c r="AT6" s="7"/>
      <c r="AU6" s="7"/>
    </row>
    <row r="7" spans="1:53" x14ac:dyDescent="0.25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"/>
      <c r="P7" s="6"/>
      <c r="Q7" s="6"/>
      <c r="R7" s="6"/>
      <c r="Y7" s="45" t="s">
        <v>32</v>
      </c>
    </row>
    <row r="8" spans="1:53" ht="15.75" thickBot="1" x14ac:dyDescent="0.3">
      <c r="A8" s="21" t="s">
        <v>21</v>
      </c>
      <c r="B8" s="31"/>
      <c r="C8" s="44" t="s">
        <v>43</v>
      </c>
      <c r="D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6"/>
      <c r="R8" s="6"/>
      <c r="Y8" s="45" t="s">
        <v>33</v>
      </c>
    </row>
    <row r="9" spans="1:53" ht="72" customHeight="1" thickBot="1" x14ac:dyDescent="0.3">
      <c r="A9" s="10" t="s">
        <v>1</v>
      </c>
      <c r="B9" s="11" t="s">
        <v>3</v>
      </c>
      <c r="C9" s="11" t="s">
        <v>2</v>
      </c>
      <c r="D9" s="11" t="s">
        <v>11</v>
      </c>
      <c r="E9" s="11" t="s">
        <v>25</v>
      </c>
      <c r="F9" s="39" t="s">
        <v>26</v>
      </c>
      <c r="G9" s="10" t="s">
        <v>384</v>
      </c>
      <c r="H9" s="10" t="s">
        <v>24</v>
      </c>
      <c r="I9" s="94" t="s">
        <v>20</v>
      </c>
      <c r="J9" s="96"/>
      <c r="K9" s="40" t="s">
        <v>19</v>
      </c>
      <c r="L9" s="63" t="s">
        <v>44</v>
      </c>
      <c r="M9" s="63" t="s">
        <v>170</v>
      </c>
      <c r="N9" s="77" t="s">
        <v>45</v>
      </c>
      <c r="O9" s="111" t="s">
        <v>10</v>
      </c>
      <c r="P9" s="98"/>
      <c r="Q9" s="98"/>
      <c r="R9" s="112"/>
      <c r="Y9" s="45" t="s">
        <v>34</v>
      </c>
      <c r="AJ9" t="s">
        <v>214</v>
      </c>
      <c r="AK9" s="9" t="s">
        <v>171</v>
      </c>
      <c r="AL9" s="9" t="s">
        <v>172</v>
      </c>
      <c r="AM9" s="9" t="s">
        <v>374</v>
      </c>
      <c r="AR9" s="9"/>
      <c r="AT9" s="82" t="s">
        <v>46</v>
      </c>
      <c r="AU9" s="82" t="s">
        <v>47</v>
      </c>
      <c r="AW9" s="86" t="s">
        <v>173</v>
      </c>
      <c r="AX9" s="86" t="s">
        <v>47</v>
      </c>
      <c r="AZ9" s="92" t="s">
        <v>23</v>
      </c>
      <c r="BA9" s="92" t="s">
        <v>47</v>
      </c>
    </row>
    <row r="10" spans="1:53" ht="18" customHeight="1" thickBot="1" x14ac:dyDescent="0.3">
      <c r="A10" s="57"/>
      <c r="B10" s="58"/>
      <c r="C10" s="58"/>
      <c r="D10" s="58"/>
      <c r="E10" s="50"/>
      <c r="F10" s="59"/>
      <c r="G10" s="60"/>
      <c r="H10" s="61">
        <f>E10*G10</f>
        <v>0</v>
      </c>
      <c r="I10" s="53">
        <f>IF(G10=0.26,0.01)*E10</f>
        <v>0</v>
      </c>
      <c r="J10" s="54">
        <f>IF(G10=0.4,0.02)*E10</f>
        <v>0</v>
      </c>
      <c r="K10" s="62">
        <f>H10-I10-J10</f>
        <v>0</v>
      </c>
      <c r="L10" s="79"/>
      <c r="M10" s="79"/>
      <c r="N10" s="79"/>
      <c r="O10" s="113"/>
      <c r="P10" s="113"/>
      <c r="Q10" s="113"/>
      <c r="R10" s="114"/>
      <c r="Y10" s="45" t="s">
        <v>35</v>
      </c>
      <c r="AR10" s="9"/>
      <c r="AT10" s="80"/>
      <c r="AU10" s="80"/>
      <c r="AW10" s="83"/>
      <c r="AX10" s="83"/>
      <c r="AZ10" s="89"/>
      <c r="BA10" s="89"/>
    </row>
    <row r="11" spans="1:53" ht="18" customHeight="1" thickBot="1" x14ac:dyDescent="0.3">
      <c r="A11" s="33"/>
      <c r="B11" s="15"/>
      <c r="C11" s="15"/>
      <c r="D11" s="15"/>
      <c r="E11" s="50"/>
      <c r="F11" s="35"/>
      <c r="G11" s="52"/>
      <c r="H11" s="51">
        <f t="shared" ref="H11:H19" si="0">E11*G11</f>
        <v>0</v>
      </c>
      <c r="I11" s="53">
        <f t="shared" ref="I11:I19" si="1">IF(G11=0.26,0.01)*E11</f>
        <v>0</v>
      </c>
      <c r="J11" s="54">
        <f t="shared" ref="J11:J19" si="2">IF(G11=0.4,0.02)*E11</f>
        <v>0</v>
      </c>
      <c r="K11" s="54">
        <f t="shared" ref="K11:K19" si="3">H11-I11-J11</f>
        <v>0</v>
      </c>
      <c r="L11" s="79"/>
      <c r="M11" s="79"/>
      <c r="N11" s="87"/>
      <c r="O11" s="115"/>
      <c r="P11" s="116"/>
      <c r="Q11" s="116"/>
      <c r="R11" s="117"/>
      <c r="Y11" s="45" t="s">
        <v>36</v>
      </c>
      <c r="AJ11" s="9" t="s">
        <v>212</v>
      </c>
      <c r="AK11" s="9" t="str">
        <f t="shared" ref="AK11:AK42" si="4">_xlfn.CONCAT(AT11,"  ",AU11)</f>
        <v>5125  PPE</v>
      </c>
      <c r="AL11" s="9" t="str">
        <f>_xlfn.CONCAT(AW11,"  ",AX11)</f>
        <v xml:space="preserve">0  </v>
      </c>
      <c r="AM11" s="9" t="str">
        <f>_xlfn.CONCAT(AZ11,"  ",BA11)</f>
        <v>002  Martin Wills Fund - Upkeep of Reserves</v>
      </c>
      <c r="AR11" s="9"/>
      <c r="AT11" s="81" t="s">
        <v>48</v>
      </c>
      <c r="AU11" s="81" t="s">
        <v>49</v>
      </c>
      <c r="AW11" s="84">
        <v>0</v>
      </c>
      <c r="AX11" s="85" t="s">
        <v>174</v>
      </c>
      <c r="AZ11" s="90" t="s">
        <v>218</v>
      </c>
      <c r="BA11" s="90" t="s">
        <v>219</v>
      </c>
    </row>
    <row r="12" spans="1:53" ht="18" customHeight="1" thickBot="1" x14ac:dyDescent="0.3">
      <c r="A12" s="33"/>
      <c r="B12" s="15"/>
      <c r="C12" s="15"/>
      <c r="D12" s="15"/>
      <c r="E12" s="50"/>
      <c r="F12" s="35"/>
      <c r="G12" s="52"/>
      <c r="H12" s="51">
        <f t="shared" si="0"/>
        <v>0</v>
      </c>
      <c r="I12" s="53">
        <f t="shared" si="1"/>
        <v>0</v>
      </c>
      <c r="J12" s="54">
        <f t="shared" si="2"/>
        <v>0</v>
      </c>
      <c r="K12" s="54">
        <f t="shared" si="3"/>
        <v>0</v>
      </c>
      <c r="L12" s="79"/>
      <c r="M12" s="79"/>
      <c r="N12" s="87"/>
      <c r="O12" s="94"/>
      <c r="P12" s="95"/>
      <c r="Q12" s="95"/>
      <c r="R12" s="96"/>
      <c r="Y12" s="45" t="s">
        <v>37</v>
      </c>
      <c r="AJ12" s="9" t="s">
        <v>213</v>
      </c>
      <c r="AK12" s="9" t="str">
        <f t="shared" si="4"/>
        <v>5200  Training -  staff</v>
      </c>
      <c r="AL12" s="9" t="str">
        <f t="shared" ref="AL12:AL40" si="5">_xlfn.CONCAT(AW12,"  ",AX12)</f>
        <v>100  Central Costs</v>
      </c>
      <c r="AM12" s="9" t="str">
        <f t="shared" ref="AM12:AM75" si="6">_xlfn.CONCAT(AZ12,"  ",BA12)</f>
        <v>003  Landscapes - for Birches - Upkeep of Reserves</v>
      </c>
      <c r="AR12" s="9"/>
      <c r="AT12" s="81" t="s">
        <v>50</v>
      </c>
      <c r="AU12" s="81" t="s">
        <v>51</v>
      </c>
      <c r="AW12" s="84">
        <v>100</v>
      </c>
      <c r="AX12" s="85" t="s">
        <v>175</v>
      </c>
      <c r="AZ12" s="90" t="s">
        <v>220</v>
      </c>
      <c r="BA12" s="90" t="s">
        <v>221</v>
      </c>
    </row>
    <row r="13" spans="1:53" ht="18" customHeight="1" thickBot="1" x14ac:dyDescent="0.3">
      <c r="A13" s="33"/>
      <c r="B13" s="15"/>
      <c r="C13" s="15"/>
      <c r="D13" s="15"/>
      <c r="E13" s="50"/>
      <c r="F13" s="35"/>
      <c r="G13" s="52"/>
      <c r="H13" s="51">
        <f t="shared" si="0"/>
        <v>0</v>
      </c>
      <c r="I13" s="53">
        <f t="shared" si="1"/>
        <v>0</v>
      </c>
      <c r="J13" s="54">
        <f t="shared" si="2"/>
        <v>0</v>
      </c>
      <c r="K13" s="54">
        <f t="shared" si="3"/>
        <v>0</v>
      </c>
      <c r="L13" s="79"/>
      <c r="M13" s="79"/>
      <c r="N13" s="87"/>
      <c r="O13" s="94"/>
      <c r="P13" s="95"/>
      <c r="Q13" s="95"/>
      <c r="R13" s="96"/>
      <c r="Y13" s="45" t="s">
        <v>38</v>
      </c>
      <c r="AJ13" s="9" t="s">
        <v>215</v>
      </c>
      <c r="AK13" s="9" t="str">
        <f t="shared" si="4"/>
        <v>5210  Hospitality/Team Building</v>
      </c>
      <c r="AL13" s="9" t="str">
        <f t="shared" si="5"/>
        <v>200  Commercial QW Shop</v>
      </c>
      <c r="AM13" s="9" t="str">
        <f t="shared" si="6"/>
        <v>004  Landscapes - Entrust 19/20 To march 20 - Upkeep of Reserves</v>
      </c>
      <c r="AR13" s="9"/>
      <c r="AT13" s="81" t="s">
        <v>52</v>
      </c>
      <c r="AU13" s="81" t="s">
        <v>53</v>
      </c>
      <c r="AW13" s="84">
        <v>200</v>
      </c>
      <c r="AX13" s="85" t="s">
        <v>176</v>
      </c>
      <c r="AZ13" s="90" t="s">
        <v>222</v>
      </c>
      <c r="BA13" s="90" t="s">
        <v>223</v>
      </c>
    </row>
    <row r="14" spans="1:53" ht="18" customHeight="1" thickBot="1" x14ac:dyDescent="0.3">
      <c r="A14" s="33"/>
      <c r="B14" s="15"/>
      <c r="C14" s="15"/>
      <c r="D14" s="15"/>
      <c r="E14" s="50"/>
      <c r="F14" s="35"/>
      <c r="G14" s="52"/>
      <c r="H14" s="51">
        <f t="shared" si="0"/>
        <v>0</v>
      </c>
      <c r="I14" s="53">
        <f t="shared" si="1"/>
        <v>0</v>
      </c>
      <c r="J14" s="54">
        <f t="shared" si="2"/>
        <v>0</v>
      </c>
      <c r="K14" s="54">
        <f t="shared" si="3"/>
        <v>0</v>
      </c>
      <c r="L14" s="79"/>
      <c r="M14" s="79"/>
      <c r="N14" s="87"/>
      <c r="O14" s="94"/>
      <c r="P14" s="95"/>
      <c r="Q14" s="95"/>
      <c r="R14" s="96"/>
      <c r="AJ14" s="9" t="s">
        <v>217</v>
      </c>
      <c r="AK14" s="9" t="str">
        <f t="shared" si="4"/>
        <v>5215  Training (equipment/h&amp;s)</v>
      </c>
      <c r="AL14" s="9" t="str">
        <f t="shared" si="5"/>
        <v>201  Commercial Ledbury Charity Shop</v>
      </c>
      <c r="AM14" s="9" t="str">
        <f t="shared" si="6"/>
        <v>005  Reserve Sales - Mount Wood, Purland, Kingsway &amp; Rhydspence</v>
      </c>
      <c r="AR14" s="9"/>
      <c r="AT14" s="81" t="s">
        <v>54</v>
      </c>
      <c r="AU14" s="81" t="s">
        <v>55</v>
      </c>
      <c r="AW14" s="84">
        <v>201</v>
      </c>
      <c r="AX14" s="85" t="s">
        <v>177</v>
      </c>
      <c r="AZ14" s="90" t="s">
        <v>224</v>
      </c>
      <c r="BA14" s="90" t="s">
        <v>225</v>
      </c>
    </row>
    <row r="15" spans="1:53" ht="18" customHeight="1" thickBot="1" x14ac:dyDescent="0.3">
      <c r="A15" s="33"/>
      <c r="B15" s="15"/>
      <c r="C15" s="15"/>
      <c r="D15" s="15"/>
      <c r="E15" s="50"/>
      <c r="F15" s="35"/>
      <c r="G15" s="52"/>
      <c r="H15" s="51">
        <f t="shared" si="0"/>
        <v>0</v>
      </c>
      <c r="I15" s="53">
        <f t="shared" si="1"/>
        <v>0</v>
      </c>
      <c r="J15" s="54">
        <f t="shared" si="2"/>
        <v>0</v>
      </c>
      <c r="K15" s="54">
        <f t="shared" si="3"/>
        <v>0</v>
      </c>
      <c r="L15" s="79"/>
      <c r="M15" s="79"/>
      <c r="N15" s="87"/>
      <c r="O15" s="94"/>
      <c r="P15" s="95"/>
      <c r="Q15" s="95"/>
      <c r="R15" s="96"/>
      <c r="AJ15" s="9" t="s">
        <v>216</v>
      </c>
      <c r="AK15" s="9" t="str">
        <f t="shared" si="4"/>
        <v>5220  Training - volunteer</v>
      </c>
      <c r="AL15" s="9" t="str">
        <f t="shared" si="5"/>
        <v>202  Online Sales</v>
      </c>
      <c r="AM15" s="9" t="str">
        <f t="shared" si="6"/>
        <v>006  L Shaped Barn sale proceeds</v>
      </c>
      <c r="AR15" s="9"/>
      <c r="AT15" s="81" t="s">
        <v>56</v>
      </c>
      <c r="AU15" s="81" t="s">
        <v>57</v>
      </c>
      <c r="AW15" s="84">
        <v>202</v>
      </c>
      <c r="AX15" s="85" t="s">
        <v>178</v>
      </c>
      <c r="AZ15" s="90" t="s">
        <v>226</v>
      </c>
      <c r="BA15" s="90" t="s">
        <v>227</v>
      </c>
    </row>
    <row r="16" spans="1:53" ht="18" customHeight="1" thickBot="1" x14ac:dyDescent="0.3">
      <c r="A16" s="14"/>
      <c r="B16" s="15"/>
      <c r="C16" s="15"/>
      <c r="D16" s="15"/>
      <c r="E16" s="50"/>
      <c r="F16" s="35"/>
      <c r="G16" s="52"/>
      <c r="H16" s="51">
        <f t="shared" si="0"/>
        <v>0</v>
      </c>
      <c r="I16" s="53">
        <f t="shared" si="1"/>
        <v>0</v>
      </c>
      <c r="J16" s="54">
        <f t="shared" si="2"/>
        <v>0</v>
      </c>
      <c r="K16" s="54">
        <f t="shared" si="3"/>
        <v>0</v>
      </c>
      <c r="L16" s="79"/>
      <c r="M16" s="79"/>
      <c r="N16" s="87"/>
      <c r="O16" s="94"/>
      <c r="P16" s="95"/>
      <c r="Q16" s="95"/>
      <c r="R16" s="96"/>
      <c r="AJ16" s="9"/>
      <c r="AK16" s="9" t="str">
        <f t="shared" si="4"/>
        <v>5230  Health and Safety</v>
      </c>
      <c r="AL16" s="9" t="str">
        <f t="shared" si="5"/>
        <v>300  Communications &amp; Marketing</v>
      </c>
      <c r="AM16" s="9" t="str">
        <f t="shared" si="6"/>
        <v>007  EA Commuted Fund (EDMO Engineering &amp; Chase Distillery)</v>
      </c>
      <c r="AR16" s="9"/>
      <c r="AT16" s="81" t="s">
        <v>58</v>
      </c>
      <c r="AU16" s="81" t="s">
        <v>59</v>
      </c>
      <c r="AW16" s="84">
        <v>300</v>
      </c>
      <c r="AX16" s="85" t="s">
        <v>179</v>
      </c>
      <c r="AZ16" s="90" t="s">
        <v>228</v>
      </c>
      <c r="BA16" s="90" t="s">
        <v>229</v>
      </c>
    </row>
    <row r="17" spans="1:53" ht="18" customHeight="1" thickBot="1" x14ac:dyDescent="0.3">
      <c r="A17" s="14"/>
      <c r="B17" s="15"/>
      <c r="C17" s="15"/>
      <c r="D17" s="15"/>
      <c r="E17" s="50"/>
      <c r="F17" s="35"/>
      <c r="G17" s="52"/>
      <c r="H17" s="51">
        <f t="shared" si="0"/>
        <v>0</v>
      </c>
      <c r="I17" s="53">
        <f t="shared" si="1"/>
        <v>0</v>
      </c>
      <c r="J17" s="54">
        <f t="shared" si="2"/>
        <v>0</v>
      </c>
      <c r="K17" s="54">
        <f t="shared" si="3"/>
        <v>0</v>
      </c>
      <c r="L17" s="79"/>
      <c r="M17" s="79"/>
      <c r="N17" s="87"/>
      <c r="O17" s="94"/>
      <c r="P17" s="95"/>
      <c r="Q17" s="95"/>
      <c r="R17" s="96"/>
      <c r="AK17" s="9" t="str">
        <f t="shared" si="4"/>
        <v>5300  Travel (STAFF)</v>
      </c>
      <c r="AL17" s="9" t="str">
        <f t="shared" si="5"/>
        <v>301  Fundraising</v>
      </c>
      <c r="AM17" s="9" t="str">
        <f t="shared" si="6"/>
        <v>008  Curlew Appeal</v>
      </c>
      <c r="AR17" s="9"/>
      <c r="AT17" s="81" t="s">
        <v>60</v>
      </c>
      <c r="AU17" s="81" t="s">
        <v>61</v>
      </c>
      <c r="AW17" s="84">
        <v>301</v>
      </c>
      <c r="AX17" s="85" t="s">
        <v>180</v>
      </c>
      <c r="AZ17" s="90" t="s">
        <v>230</v>
      </c>
      <c r="BA17" s="90" t="s">
        <v>231</v>
      </c>
    </row>
    <row r="18" spans="1:53" ht="18" customHeight="1" thickBot="1" x14ac:dyDescent="0.3">
      <c r="A18" s="14"/>
      <c r="B18" s="15"/>
      <c r="C18" s="15"/>
      <c r="D18" s="15"/>
      <c r="E18" s="50"/>
      <c r="F18" s="35"/>
      <c r="G18" s="52"/>
      <c r="H18" s="51">
        <f t="shared" si="0"/>
        <v>0</v>
      </c>
      <c r="I18" s="53">
        <f t="shared" si="1"/>
        <v>0</v>
      </c>
      <c r="J18" s="54">
        <f t="shared" si="2"/>
        <v>0</v>
      </c>
      <c r="K18" s="54">
        <f t="shared" si="3"/>
        <v>0</v>
      </c>
      <c r="L18" s="79"/>
      <c r="M18" s="79"/>
      <c r="N18" s="87"/>
      <c r="O18" s="94"/>
      <c r="P18" s="95"/>
      <c r="Q18" s="95"/>
      <c r="R18" s="96"/>
      <c r="AJ18" s="9"/>
      <c r="AK18" s="9" t="str">
        <f t="shared" si="4"/>
        <v>5400  Volunteer Engagement</v>
      </c>
      <c r="AL18" s="9" t="str">
        <f t="shared" si="5"/>
        <v>302  Membership</v>
      </c>
      <c r="AM18" s="9" t="str">
        <f t="shared" si="6"/>
        <v>009  Curlew Study - John Craddock</v>
      </c>
      <c r="AR18" s="9"/>
      <c r="AT18" s="81" t="s">
        <v>62</v>
      </c>
      <c r="AU18" s="81" t="s">
        <v>63</v>
      </c>
      <c r="AW18" s="84">
        <v>302</v>
      </c>
      <c r="AX18" s="85" t="s">
        <v>181</v>
      </c>
      <c r="AZ18" s="90" t="s">
        <v>232</v>
      </c>
      <c r="BA18" s="90" t="s">
        <v>233</v>
      </c>
    </row>
    <row r="19" spans="1:53" ht="18" customHeight="1" thickBot="1" x14ac:dyDescent="0.3">
      <c r="A19" s="14"/>
      <c r="B19" s="15"/>
      <c r="C19" s="15"/>
      <c r="D19" s="15"/>
      <c r="E19" s="50"/>
      <c r="F19" s="35"/>
      <c r="G19" s="52"/>
      <c r="H19" s="51">
        <f t="shared" si="0"/>
        <v>0</v>
      </c>
      <c r="I19" s="53">
        <f t="shared" si="1"/>
        <v>0</v>
      </c>
      <c r="J19" s="54">
        <f t="shared" si="2"/>
        <v>0</v>
      </c>
      <c r="K19" s="54">
        <f t="shared" si="3"/>
        <v>0</v>
      </c>
      <c r="L19" s="79"/>
      <c r="M19" s="79"/>
      <c r="N19" s="87"/>
      <c r="O19" s="94"/>
      <c r="P19" s="95"/>
      <c r="Q19" s="95"/>
      <c r="R19" s="96"/>
      <c r="AJ19" s="9"/>
      <c r="AK19" s="9" t="str">
        <f t="shared" si="4"/>
        <v>5405  Volunteers Events &amp; Gifts</v>
      </c>
      <c r="AL19" s="9" t="str">
        <f t="shared" si="5"/>
        <v>303  Wildplay</v>
      </c>
      <c r="AM19" s="9" t="str">
        <f t="shared" si="6"/>
        <v>010  Cornus Trust</v>
      </c>
      <c r="AR19" s="9"/>
      <c r="AT19" s="81" t="s">
        <v>64</v>
      </c>
      <c r="AU19" s="81" t="s">
        <v>65</v>
      </c>
      <c r="AW19" s="84">
        <v>303</v>
      </c>
      <c r="AX19" s="85" t="s">
        <v>182</v>
      </c>
      <c r="AZ19" s="90" t="s">
        <v>234</v>
      </c>
      <c r="BA19" s="90" t="s">
        <v>235</v>
      </c>
    </row>
    <row r="20" spans="1:53" s="9" customFormat="1" ht="17.25" customHeight="1" thickBot="1" x14ac:dyDescent="0.3">
      <c r="A20" s="105"/>
      <c r="B20" s="105"/>
      <c r="C20" s="105"/>
      <c r="D20" s="106"/>
      <c r="E20" s="48"/>
      <c r="F20" s="17"/>
      <c r="G20" s="42"/>
      <c r="H20" s="49">
        <f>SUM(H10:H19)</f>
        <v>0</v>
      </c>
      <c r="I20" s="107">
        <f>SUM(I10:J19)</f>
        <v>0</v>
      </c>
      <c r="J20" s="108"/>
      <c r="K20" s="55">
        <f>SUM(K10:K19)</f>
        <v>0</v>
      </c>
      <c r="L20" s="42"/>
      <c r="M20" s="42"/>
      <c r="N20" s="42"/>
      <c r="O20" s="26"/>
      <c r="P20" s="38"/>
      <c r="Q20" s="6"/>
      <c r="AK20" s="9" t="str">
        <f t="shared" si="4"/>
        <v>5410  Travel (VOLUNTEERS)</v>
      </c>
      <c r="AL20" s="9" t="str">
        <f t="shared" si="5"/>
        <v>305  Children in Need</v>
      </c>
      <c r="AM20" s="9" t="str">
        <f t="shared" si="6"/>
        <v>011  LEADER (Birches)</v>
      </c>
      <c r="AT20" s="81" t="s">
        <v>66</v>
      </c>
      <c r="AU20" s="81" t="s">
        <v>67</v>
      </c>
      <c r="AW20" s="84">
        <v>305</v>
      </c>
      <c r="AX20" s="85" t="s">
        <v>183</v>
      </c>
      <c r="AZ20" s="90" t="s">
        <v>236</v>
      </c>
      <c r="BA20" s="90" t="s">
        <v>237</v>
      </c>
    </row>
    <row r="21" spans="1:53" ht="12.75" customHeight="1" thickTop="1" thickBot="1" x14ac:dyDescent="0.3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8"/>
      <c r="Q21" s="6"/>
      <c r="S21" s="6"/>
      <c r="T21" s="6"/>
      <c r="AJ21" s="9"/>
      <c r="AK21" s="9" t="str">
        <f t="shared" si="4"/>
        <v>5415  Training - VARO</v>
      </c>
      <c r="AL21" s="9" t="str">
        <f t="shared" si="5"/>
        <v>306  QW Pollinators Project</v>
      </c>
      <c r="AM21" s="9" t="str">
        <f t="shared" si="6"/>
        <v>012  HCDT - distribution of funds</v>
      </c>
      <c r="AR21" s="9"/>
      <c r="AS21" s="9"/>
      <c r="AT21" s="81" t="s">
        <v>68</v>
      </c>
      <c r="AU21" s="81" t="s">
        <v>69</v>
      </c>
      <c r="AW21" s="84">
        <v>306</v>
      </c>
      <c r="AX21" s="85" t="s">
        <v>184</v>
      </c>
      <c r="AZ21" s="90" t="s">
        <v>238</v>
      </c>
      <c r="BA21" s="90" t="s">
        <v>239</v>
      </c>
    </row>
    <row r="22" spans="1:53" ht="15.75" thickBot="1" x14ac:dyDescent="0.3">
      <c r="A22" s="66" t="s">
        <v>4</v>
      </c>
      <c r="B22" s="66"/>
      <c r="C22" s="66"/>
      <c r="D22" s="66"/>
      <c r="E22" s="66"/>
      <c r="F22" s="66"/>
      <c r="G22" s="66"/>
      <c r="H22" t="s">
        <v>13</v>
      </c>
      <c r="J22" s="19"/>
      <c r="L22" t="s">
        <v>14</v>
      </c>
      <c r="O22" s="5"/>
      <c r="P22" s="6"/>
      <c r="R22" s="6"/>
      <c r="S22" s="6"/>
      <c r="AK22" s="9" t="str">
        <f t="shared" si="4"/>
        <v>5416  Travel - VARO</v>
      </c>
      <c r="AL22" s="9" t="str">
        <f t="shared" si="5"/>
        <v>307  Events</v>
      </c>
      <c r="AM22" s="9" t="str">
        <f t="shared" si="6"/>
        <v>013  Hfdshire Water Vole Project</v>
      </c>
      <c r="AR22" s="9"/>
      <c r="AT22" s="81" t="s">
        <v>70</v>
      </c>
      <c r="AU22" s="81" t="s">
        <v>71</v>
      </c>
      <c r="AW22" s="84">
        <v>307</v>
      </c>
      <c r="AX22" s="85" t="s">
        <v>107</v>
      </c>
      <c r="AZ22" s="90" t="s">
        <v>240</v>
      </c>
      <c r="BA22" s="90" t="s">
        <v>241</v>
      </c>
    </row>
    <row r="23" spans="1:53" ht="15.75" customHeight="1" x14ac:dyDescent="0.25">
      <c r="A23" s="67" t="s">
        <v>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P23" s="6"/>
      <c r="Q23" s="6"/>
      <c r="R23" s="6"/>
      <c r="AK23" s="9" t="str">
        <f t="shared" si="4"/>
        <v>5450  BBO Participant Expenses</v>
      </c>
      <c r="AL23" s="9" t="str">
        <f t="shared" si="5"/>
        <v>308  Reaching Communities - Nature Nuture, Nourish</v>
      </c>
      <c r="AM23" s="9" t="str">
        <f t="shared" si="6"/>
        <v>014  Ice Age Ponds - Heritage Lottery Funding</v>
      </c>
      <c r="AT23" s="81" t="s">
        <v>72</v>
      </c>
      <c r="AU23" s="81" t="s">
        <v>73</v>
      </c>
      <c r="AW23" s="84">
        <v>308</v>
      </c>
      <c r="AX23" s="85" t="s">
        <v>185</v>
      </c>
      <c r="AZ23" s="90" t="s">
        <v>242</v>
      </c>
      <c r="BA23" s="90" t="s">
        <v>243</v>
      </c>
    </row>
    <row r="24" spans="1:53" ht="9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"/>
      <c r="M24" s="2"/>
      <c r="N24" s="2"/>
      <c r="O24" s="2"/>
      <c r="P24" s="16"/>
      <c r="Q24" s="16"/>
      <c r="R24" s="6"/>
      <c r="AJ24" s="9"/>
      <c r="AK24" s="9" t="str">
        <f t="shared" si="4"/>
        <v>5455  BBO Participant Bursary funded training</v>
      </c>
      <c r="AL24" s="9" t="str">
        <f t="shared" si="5"/>
        <v>309  Landau - Nature, Nurture, Norish</v>
      </c>
      <c r="AM24" s="9" t="str">
        <f t="shared" si="6"/>
        <v>015  TK Maxx - Wildplay</v>
      </c>
      <c r="AT24" s="81" t="s">
        <v>74</v>
      </c>
      <c r="AU24" s="81" t="s">
        <v>75</v>
      </c>
      <c r="AW24" s="84">
        <v>309</v>
      </c>
      <c r="AX24" s="85" t="s">
        <v>186</v>
      </c>
      <c r="AZ24" s="90" t="s">
        <v>244</v>
      </c>
      <c r="BA24" s="90" t="s">
        <v>245</v>
      </c>
    </row>
    <row r="25" spans="1:53" ht="15.75" thickBot="1" x14ac:dyDescent="0.3">
      <c r="A25" s="30" t="s">
        <v>39</v>
      </c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  <c r="Q25" s="6"/>
      <c r="AK25" s="9" t="str">
        <f t="shared" si="4"/>
        <v>5500  Travel (TRUSTEE)</v>
      </c>
      <c r="AL25" s="9" t="str">
        <f t="shared" si="5"/>
        <v>313  Orchard Origins</v>
      </c>
      <c r="AM25" s="9" t="str">
        <f t="shared" si="6"/>
        <v>016  Baron Davenport - Wildplay</v>
      </c>
      <c r="AQ25"/>
      <c r="AT25" s="81" t="s">
        <v>76</v>
      </c>
      <c r="AU25" s="81" t="s">
        <v>77</v>
      </c>
      <c r="AW25" s="84">
        <v>313</v>
      </c>
      <c r="AX25" s="85" t="s">
        <v>187</v>
      </c>
      <c r="AZ25" s="90" t="s">
        <v>246</v>
      </c>
      <c r="BA25" s="90" t="s">
        <v>247</v>
      </c>
    </row>
    <row r="26" spans="1:53" ht="17.25" customHeight="1" thickBot="1" x14ac:dyDescent="0.3">
      <c r="A26" s="94" t="s">
        <v>1</v>
      </c>
      <c r="B26" s="96"/>
      <c r="C26" s="11" t="s">
        <v>7</v>
      </c>
      <c r="D26" s="11" t="s">
        <v>211</v>
      </c>
      <c r="E26" s="88" t="s">
        <v>45</v>
      </c>
      <c r="F26" s="94" t="s">
        <v>6</v>
      </c>
      <c r="G26" s="95"/>
      <c r="H26" s="95"/>
      <c r="I26" s="95"/>
      <c r="J26" s="95"/>
      <c r="K26" s="95"/>
      <c r="L26" s="95"/>
      <c r="M26" s="95"/>
      <c r="N26" s="95"/>
      <c r="O26" s="96"/>
      <c r="P26" s="34" t="s">
        <v>17</v>
      </c>
      <c r="Q26" s="36" t="s">
        <v>19</v>
      </c>
      <c r="R26" s="36" t="s">
        <v>20</v>
      </c>
      <c r="AK26" s="9" t="str">
        <f t="shared" si="4"/>
        <v>5505  Training - Trustees</v>
      </c>
      <c r="AL26" s="9" t="str">
        <f t="shared" si="5"/>
        <v>314  Building Better Opportunities</v>
      </c>
      <c r="AM26" s="9" t="str">
        <f t="shared" si="6"/>
        <v>017  DM Ellis Charitable Trust - Wildplay</v>
      </c>
      <c r="AQ26"/>
      <c r="AT26" s="81" t="s">
        <v>78</v>
      </c>
      <c r="AU26" s="81" t="s">
        <v>79</v>
      </c>
      <c r="AW26" s="84">
        <v>314</v>
      </c>
      <c r="AX26" s="85" t="s">
        <v>188</v>
      </c>
      <c r="AZ26" s="90" t="s">
        <v>248</v>
      </c>
      <c r="BA26" s="90" t="s">
        <v>249</v>
      </c>
    </row>
    <row r="27" spans="1:53" ht="12" customHeight="1" thickBot="1" x14ac:dyDescent="0.3">
      <c r="A27" s="99"/>
      <c r="B27" s="96"/>
      <c r="C27" s="15"/>
      <c r="D27" s="15"/>
      <c r="E27" s="12"/>
      <c r="F27" s="94"/>
      <c r="G27" s="95"/>
      <c r="H27" s="95"/>
      <c r="I27" s="95"/>
      <c r="J27" s="95"/>
      <c r="K27" s="95"/>
      <c r="L27" s="95"/>
      <c r="M27" s="95"/>
      <c r="N27" s="95"/>
      <c r="O27" s="96"/>
      <c r="P27" s="70"/>
      <c r="Q27" s="36"/>
      <c r="R27" s="36"/>
      <c r="AK27" s="9" t="str">
        <f t="shared" si="4"/>
        <v>6200  Telephone</v>
      </c>
      <c r="AL27" s="9" t="str">
        <f t="shared" si="5"/>
        <v>350  HWT HLF Covid Emergency Fund</v>
      </c>
      <c r="AM27" s="9" t="str">
        <f t="shared" si="6"/>
        <v>018  Beryl &amp; John Trust re Wildplay</v>
      </c>
      <c r="AQ27"/>
      <c r="AT27" s="81" t="s">
        <v>80</v>
      </c>
      <c r="AU27" s="81" t="s">
        <v>81</v>
      </c>
      <c r="AW27" s="84">
        <v>350</v>
      </c>
      <c r="AX27" s="85" t="s">
        <v>189</v>
      </c>
      <c r="AZ27" s="90" t="s">
        <v>250</v>
      </c>
      <c r="BA27" s="90" t="s">
        <v>251</v>
      </c>
    </row>
    <row r="28" spans="1:53" ht="12.75" customHeight="1" thickBot="1" x14ac:dyDescent="0.3">
      <c r="A28" s="99"/>
      <c r="B28" s="100"/>
      <c r="C28" s="93"/>
      <c r="D28" s="93"/>
      <c r="E28" s="12"/>
      <c r="F28" s="94"/>
      <c r="G28" s="95"/>
      <c r="H28" s="95"/>
      <c r="I28" s="95"/>
      <c r="J28" s="95"/>
      <c r="K28" s="95"/>
      <c r="L28" s="95"/>
      <c r="M28" s="95"/>
      <c r="N28" s="95"/>
      <c r="O28" s="96"/>
      <c r="P28" s="70"/>
      <c r="Q28" s="36"/>
      <c r="R28" s="36"/>
      <c r="AK28" s="9" t="str">
        <f t="shared" si="4"/>
        <v>6225  Mobile Phone Costs</v>
      </c>
      <c r="AL28" s="9" t="str">
        <f t="shared" si="5"/>
        <v>400  Landscapes Core</v>
      </c>
      <c r="AM28" s="9" t="str">
        <f t="shared" si="6"/>
        <v>019  Tescos Groundwooks Wildpaly Ledbury</v>
      </c>
      <c r="AQ28"/>
      <c r="AT28" s="81" t="s">
        <v>82</v>
      </c>
      <c r="AU28" s="81" t="s">
        <v>83</v>
      </c>
      <c r="AW28" s="84">
        <v>400</v>
      </c>
      <c r="AX28" s="85" t="s">
        <v>190</v>
      </c>
      <c r="AZ28" s="90" t="s">
        <v>252</v>
      </c>
      <c r="BA28" s="90" t="s">
        <v>253</v>
      </c>
    </row>
    <row r="29" spans="1:53" ht="15.95" customHeight="1" thickBot="1" x14ac:dyDescent="0.3">
      <c r="A29" s="99"/>
      <c r="B29" s="96"/>
      <c r="C29" s="93"/>
      <c r="D29" s="93"/>
      <c r="E29" s="12"/>
      <c r="F29" s="94"/>
      <c r="G29" s="95"/>
      <c r="H29" s="95"/>
      <c r="I29" s="95"/>
      <c r="J29" s="95"/>
      <c r="K29" s="95"/>
      <c r="L29" s="95"/>
      <c r="M29" s="95"/>
      <c r="N29" s="95"/>
      <c r="O29" s="96"/>
      <c r="P29" s="70"/>
      <c r="Q29" s="36"/>
      <c r="R29" s="36"/>
      <c r="AK29" s="9" t="str">
        <f t="shared" si="4"/>
        <v>6230  IT Equuipment (Laptops etc)</v>
      </c>
      <c r="AL29" s="9" t="str">
        <f t="shared" si="5"/>
        <v>401  Lugg Living Landscapes</v>
      </c>
      <c r="AM29" s="9" t="str">
        <f t="shared" si="6"/>
        <v>020  Bulmer Benevolent Fund - Wildplay</v>
      </c>
      <c r="AQ29"/>
      <c r="AT29" s="81" t="s">
        <v>84</v>
      </c>
      <c r="AU29" s="81" t="s">
        <v>85</v>
      </c>
      <c r="AW29" s="84">
        <v>401</v>
      </c>
      <c r="AX29" s="85" t="s">
        <v>191</v>
      </c>
      <c r="AZ29" s="90" t="s">
        <v>254</v>
      </c>
      <c r="BA29" s="90" t="s">
        <v>255</v>
      </c>
    </row>
    <row r="30" spans="1:53" ht="15.95" customHeight="1" thickBot="1" x14ac:dyDescent="0.3">
      <c r="A30" s="99"/>
      <c r="B30" s="96"/>
      <c r="C30" s="93"/>
      <c r="D30" s="93"/>
      <c r="E30" s="12"/>
      <c r="F30" s="94"/>
      <c r="G30" s="95"/>
      <c r="H30" s="95"/>
      <c r="I30" s="95"/>
      <c r="J30" s="95"/>
      <c r="K30" s="95"/>
      <c r="L30" s="95"/>
      <c r="M30" s="95"/>
      <c r="N30" s="95"/>
      <c r="O30" s="96"/>
      <c r="P30" s="70"/>
      <c r="Q30" s="36"/>
      <c r="R30" s="36"/>
      <c r="AK30" s="9" t="str">
        <f t="shared" si="4"/>
        <v>6300  Equipment &amp;  Consumables</v>
      </c>
      <c r="AL30" s="9" t="str">
        <f t="shared" si="5"/>
        <v>404  Landscapes: Lugg Wetland Gem</v>
      </c>
      <c r="AM30" s="9" t="str">
        <f t="shared" si="6"/>
        <v>021  Awards for All - Wildplay</v>
      </c>
      <c r="AQ30"/>
      <c r="AT30" s="81" t="s">
        <v>86</v>
      </c>
      <c r="AU30" s="81" t="s">
        <v>87</v>
      </c>
      <c r="AW30" s="84">
        <v>404</v>
      </c>
      <c r="AX30" s="85" t="s">
        <v>192</v>
      </c>
      <c r="AZ30" s="90" t="s">
        <v>256</v>
      </c>
      <c r="BA30" s="90" t="s">
        <v>257</v>
      </c>
    </row>
    <row r="31" spans="1:53" ht="15.95" customHeight="1" thickBot="1" x14ac:dyDescent="0.3">
      <c r="A31" s="99"/>
      <c r="B31" s="96"/>
      <c r="C31" s="93"/>
      <c r="D31" s="93"/>
      <c r="E31" s="12"/>
      <c r="F31" s="94"/>
      <c r="G31" s="95"/>
      <c r="H31" s="95"/>
      <c r="I31" s="95"/>
      <c r="J31" s="95"/>
      <c r="K31" s="95"/>
      <c r="L31" s="95"/>
      <c r="M31" s="95"/>
      <c r="N31" s="95"/>
      <c r="O31" s="96"/>
      <c r="P31" s="70"/>
      <c r="Q31" s="36"/>
      <c r="R31" s="36"/>
      <c r="AK31" s="9" t="str">
        <f t="shared" si="4"/>
        <v>6305  Office consumables</v>
      </c>
      <c r="AL31" s="9" t="str">
        <f t="shared" si="5"/>
        <v>406  ERDF - DNMP project</v>
      </c>
      <c r="AM31" s="9" t="str">
        <f t="shared" si="6"/>
        <v>022  MOD (Hereford Garrison) - Wildplay</v>
      </c>
      <c r="AQ31"/>
      <c r="AT31" s="81" t="s">
        <v>88</v>
      </c>
      <c r="AU31" s="81" t="s">
        <v>89</v>
      </c>
      <c r="AW31" s="84">
        <v>406</v>
      </c>
      <c r="AX31" s="85" t="s">
        <v>193</v>
      </c>
      <c r="AZ31" s="90" t="s">
        <v>258</v>
      </c>
      <c r="BA31" s="90" t="s">
        <v>259</v>
      </c>
    </row>
    <row r="32" spans="1:53" ht="15.95" customHeight="1" thickBot="1" x14ac:dyDescent="0.3">
      <c r="A32" s="99"/>
      <c r="B32" s="96"/>
      <c r="C32" s="93"/>
      <c r="D32" s="93"/>
      <c r="E32" s="12"/>
      <c r="F32" s="94"/>
      <c r="G32" s="95"/>
      <c r="H32" s="95"/>
      <c r="I32" s="95"/>
      <c r="J32" s="95"/>
      <c r="K32" s="95"/>
      <c r="L32" s="95"/>
      <c r="M32" s="95"/>
      <c r="N32" s="95"/>
      <c r="O32" s="96"/>
      <c r="P32" s="70"/>
      <c r="Q32" s="36"/>
      <c r="R32" s="36"/>
      <c r="AK32" s="9" t="str">
        <f t="shared" si="4"/>
        <v>6350  Stationery &amp; office consumables</v>
      </c>
      <c r="AL32" s="9" t="str">
        <f t="shared" si="5"/>
        <v>407  Yazor Brook</v>
      </c>
      <c r="AM32" s="9" t="str">
        <f t="shared" si="6"/>
        <v>023  Welsh Water Community Fund - Wildplay</v>
      </c>
      <c r="AQ32"/>
      <c r="AT32" s="81" t="s">
        <v>90</v>
      </c>
      <c r="AU32" s="81" t="s">
        <v>91</v>
      </c>
      <c r="AW32" s="84">
        <v>407</v>
      </c>
      <c r="AX32" s="85" t="s">
        <v>194</v>
      </c>
      <c r="AZ32" s="90" t="s">
        <v>260</v>
      </c>
      <c r="BA32" s="90" t="s">
        <v>261</v>
      </c>
    </row>
    <row r="33" spans="1:53" ht="15.95" customHeight="1" thickBot="1" x14ac:dyDescent="0.3">
      <c r="A33" s="94"/>
      <c r="B33" s="96"/>
      <c r="C33" s="93"/>
      <c r="D33" s="93"/>
      <c r="E33" s="12"/>
      <c r="F33" s="94"/>
      <c r="G33" s="95"/>
      <c r="H33" s="95"/>
      <c r="I33" s="95"/>
      <c r="J33" s="95"/>
      <c r="K33" s="95"/>
      <c r="L33" s="95"/>
      <c r="M33" s="95"/>
      <c r="N33" s="95"/>
      <c r="O33" s="96"/>
      <c r="P33" s="70"/>
      <c r="Q33" s="36"/>
      <c r="R33" s="36"/>
      <c r="AK33" s="9" t="str">
        <f t="shared" si="4"/>
        <v>6355  Postage</v>
      </c>
      <c r="AL33" s="9" t="str">
        <f t="shared" si="5"/>
        <v>408  Ice Age Ponds Project</v>
      </c>
      <c r="AM33" s="9" t="str">
        <f t="shared" si="6"/>
        <v>024  Marek Mayer Appeal - Wildplay</v>
      </c>
      <c r="AQ33"/>
      <c r="AT33" s="81" t="s">
        <v>92</v>
      </c>
      <c r="AU33" s="81" t="s">
        <v>93</v>
      </c>
      <c r="AW33" s="84">
        <v>408</v>
      </c>
      <c r="AX33" s="85" t="s">
        <v>195</v>
      </c>
      <c r="AZ33" s="90" t="s">
        <v>262</v>
      </c>
      <c r="BA33" s="90" t="s">
        <v>263</v>
      </c>
    </row>
    <row r="34" spans="1:53" ht="15.95" customHeight="1" thickBot="1" x14ac:dyDescent="0.3">
      <c r="A34" s="94"/>
      <c r="B34" s="96"/>
      <c r="C34" s="93"/>
      <c r="D34" s="93"/>
      <c r="E34" s="12"/>
      <c r="F34" s="94"/>
      <c r="G34" s="95"/>
      <c r="H34" s="95"/>
      <c r="I34" s="95"/>
      <c r="J34" s="95"/>
      <c r="K34" s="95"/>
      <c r="L34" s="95"/>
      <c r="M34" s="95"/>
      <c r="N34" s="95"/>
      <c r="O34" s="96"/>
      <c r="P34" s="70"/>
      <c r="Q34" s="36"/>
      <c r="R34" s="36"/>
      <c r="AK34" s="9" t="str">
        <f t="shared" si="4"/>
        <v>6360  Subscriptions</v>
      </c>
      <c r="AL34" s="9" t="str">
        <f t="shared" si="5"/>
        <v>409  WEIF (Yazor Brook extension)</v>
      </c>
      <c r="AM34" s="9" t="str">
        <f t="shared" si="6"/>
        <v>025  Greener Generation Appeal - Wildplay</v>
      </c>
      <c r="AQ34"/>
      <c r="AT34" s="81" t="s">
        <v>94</v>
      </c>
      <c r="AU34" s="81" t="s">
        <v>95</v>
      </c>
      <c r="AW34" s="84">
        <v>409</v>
      </c>
      <c r="AX34" s="85" t="s">
        <v>196</v>
      </c>
      <c r="AZ34" s="90" t="s">
        <v>264</v>
      </c>
      <c r="BA34" s="90" t="s">
        <v>265</v>
      </c>
    </row>
    <row r="35" spans="1:53" ht="15.95" customHeight="1" thickBot="1" x14ac:dyDescent="0.3">
      <c r="A35" s="94"/>
      <c r="B35" s="96"/>
      <c r="C35" s="93"/>
      <c r="D35" s="93"/>
      <c r="E35" s="12"/>
      <c r="F35" s="94"/>
      <c r="G35" s="95"/>
      <c r="H35" s="95"/>
      <c r="I35" s="95"/>
      <c r="J35" s="95"/>
      <c r="K35" s="95"/>
      <c r="L35" s="95"/>
      <c r="M35" s="95"/>
      <c r="N35" s="95"/>
      <c r="O35" s="96"/>
      <c r="P35" s="70"/>
      <c r="Q35" s="36"/>
      <c r="R35" s="36"/>
      <c r="AK35" s="9" t="str">
        <f t="shared" si="4"/>
        <v>6400  Printer (lease and copy charges)</v>
      </c>
      <c r="AL35" s="9" t="str">
        <f t="shared" si="5"/>
        <v>410  Garth Farm</v>
      </c>
      <c r="AM35" s="9" t="str">
        <f t="shared" si="6"/>
        <v>026  Wetland Vision / Lugg Wetland Gem</v>
      </c>
      <c r="AQ35"/>
      <c r="AT35" s="81" t="s">
        <v>96</v>
      </c>
      <c r="AU35" s="81" t="s">
        <v>97</v>
      </c>
      <c r="AW35" s="84">
        <v>410</v>
      </c>
      <c r="AX35" s="85" t="s">
        <v>197</v>
      </c>
      <c r="AZ35" s="90" t="s">
        <v>266</v>
      </c>
      <c r="BA35" s="90" t="s">
        <v>267</v>
      </c>
    </row>
    <row r="36" spans="1:53" ht="15.95" customHeight="1" thickBot="1" x14ac:dyDescent="0.3">
      <c r="A36" s="94"/>
      <c r="B36" s="96"/>
      <c r="C36" s="93"/>
      <c r="D36" s="93"/>
      <c r="E36" s="12"/>
      <c r="F36" s="94"/>
      <c r="G36" s="95"/>
      <c r="H36" s="95"/>
      <c r="I36" s="95"/>
      <c r="J36" s="95"/>
      <c r="K36" s="95"/>
      <c r="L36" s="95"/>
      <c r="M36" s="95"/>
      <c r="N36" s="95"/>
      <c r="O36" s="96"/>
      <c r="P36" s="70"/>
      <c r="Q36" s="36"/>
      <c r="R36" s="36"/>
      <c r="AK36" s="9" t="str">
        <f t="shared" si="4"/>
        <v>6450  Room Hire</v>
      </c>
      <c r="AL36" s="9" t="str">
        <f t="shared" si="5"/>
        <v>411  Tretawdy</v>
      </c>
      <c r="AM36" s="9" t="str">
        <f t="shared" si="6"/>
        <v>027  Cash donations - LWG</v>
      </c>
      <c r="AQ36"/>
      <c r="AT36" s="81" t="s">
        <v>98</v>
      </c>
      <c r="AU36" s="81" t="s">
        <v>99</v>
      </c>
      <c r="AW36" s="84">
        <v>411</v>
      </c>
      <c r="AX36" s="85" t="s">
        <v>198</v>
      </c>
      <c r="AZ36" s="90" t="s">
        <v>268</v>
      </c>
      <c r="BA36" s="90" t="s">
        <v>269</v>
      </c>
    </row>
    <row r="37" spans="1:53" ht="15.95" customHeight="1" thickBot="1" x14ac:dyDescent="0.3">
      <c r="A37" s="94"/>
      <c r="B37" s="96"/>
      <c r="C37" s="93"/>
      <c r="D37" s="93"/>
      <c r="E37" s="12"/>
      <c r="F37" s="94"/>
      <c r="G37" s="95"/>
      <c r="H37" s="95"/>
      <c r="I37" s="95"/>
      <c r="J37" s="95"/>
      <c r="K37" s="95"/>
      <c r="L37" s="95"/>
      <c r="M37" s="95"/>
      <c r="N37" s="95"/>
      <c r="O37" s="96"/>
      <c r="P37" s="70"/>
      <c r="Q37" s="36"/>
      <c r="R37" s="36"/>
      <c r="AK37" s="9" t="str">
        <f t="shared" si="4"/>
        <v>6610  Professional Fees</v>
      </c>
      <c r="AL37" s="9" t="str">
        <f t="shared" si="5"/>
        <v>412  Oak Tree Farm</v>
      </c>
      <c r="AM37" s="9" t="str">
        <f t="shared" si="6"/>
        <v>028  LWG - Heritage Lottery Funding</v>
      </c>
      <c r="AQ37"/>
      <c r="AT37" s="81" t="s">
        <v>100</v>
      </c>
      <c r="AU37" s="81" t="s">
        <v>101</v>
      </c>
      <c r="AW37" s="84">
        <v>412</v>
      </c>
      <c r="AX37" s="85" t="s">
        <v>199</v>
      </c>
      <c r="AZ37" s="90" t="s">
        <v>270</v>
      </c>
      <c r="BA37" s="90" t="s">
        <v>271</v>
      </c>
    </row>
    <row r="38" spans="1:53" ht="16.5" thickBot="1" x14ac:dyDescent="0.3">
      <c r="A38" s="97" t="s">
        <v>8</v>
      </c>
      <c r="B38" s="97"/>
      <c r="C38" s="97"/>
      <c r="D38" s="20"/>
      <c r="E38" s="56"/>
      <c r="F38" s="56"/>
      <c r="G38" s="56"/>
      <c r="H38" s="56"/>
      <c r="I38" s="56"/>
      <c r="J38" s="43"/>
      <c r="K38" s="68"/>
      <c r="O38" s="69" t="s">
        <v>5</v>
      </c>
      <c r="P38" s="37">
        <f>SUM(P27:P37)</f>
        <v>0</v>
      </c>
      <c r="Q38" s="27">
        <f>SUM(Q27:Q37)</f>
        <v>0</v>
      </c>
      <c r="R38" s="27">
        <f>SUM(R27:R37)</f>
        <v>0</v>
      </c>
      <c r="AK38" s="9" t="str">
        <f t="shared" si="4"/>
        <v>6615  DBS Checks</v>
      </c>
      <c r="AL38" s="9" t="str">
        <f t="shared" si="5"/>
        <v>413  Butlers Meadow</v>
      </c>
      <c r="AM38" s="9" t="str">
        <f t="shared" si="6"/>
        <v>029  Bird Hide Donations</v>
      </c>
      <c r="AQ38"/>
      <c r="AT38" s="81" t="s">
        <v>102</v>
      </c>
      <c r="AU38" s="81" t="s">
        <v>103</v>
      </c>
      <c r="AW38" s="84">
        <v>413</v>
      </c>
      <c r="AX38" s="85" t="s">
        <v>200</v>
      </c>
      <c r="AZ38" s="90" t="s">
        <v>272</v>
      </c>
      <c r="BA38" s="90" t="s">
        <v>273</v>
      </c>
    </row>
    <row r="39" spans="1:53" ht="15.75" thickBot="1" x14ac:dyDescent="0.3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P39" s="1"/>
      <c r="Q39" s="1"/>
      <c r="R39" s="6"/>
      <c r="AK39" s="9" t="str">
        <f t="shared" si="4"/>
        <v>7000  Corona virus costs</v>
      </c>
      <c r="AL39" s="9" t="str">
        <f t="shared" si="5"/>
        <v>414  Curlew Appeal / Project</v>
      </c>
      <c r="AM39" s="9" t="str">
        <f t="shared" si="6"/>
        <v>030  Gillian Bullmer - Reedbed</v>
      </c>
      <c r="AT39" s="81" t="s">
        <v>104</v>
      </c>
      <c r="AU39" s="81" t="s">
        <v>105</v>
      </c>
      <c r="AW39" s="84">
        <v>414</v>
      </c>
      <c r="AX39" s="85" t="s">
        <v>201</v>
      </c>
      <c r="AZ39" s="90" t="s">
        <v>274</v>
      </c>
      <c r="BA39" s="90" t="s">
        <v>275</v>
      </c>
    </row>
    <row r="40" spans="1:53" ht="15.75" thickBot="1" x14ac:dyDescent="0.3">
      <c r="A40" s="21" t="s">
        <v>15</v>
      </c>
      <c r="B40" s="23"/>
      <c r="C40" s="23"/>
      <c r="D40" s="23"/>
      <c r="E40" s="24"/>
      <c r="F40" s="6" t="s">
        <v>1</v>
      </c>
      <c r="G40" s="25"/>
      <c r="I40" s="41" t="s">
        <v>40</v>
      </c>
      <c r="K40" s="6"/>
      <c r="P40" s="27">
        <f>H20+P38</f>
        <v>0</v>
      </c>
      <c r="Q40"/>
      <c r="R40" s="6"/>
      <c r="AK40" s="9" t="str">
        <f t="shared" si="4"/>
        <v>7105  Events</v>
      </c>
      <c r="AL40" s="9" t="str">
        <f t="shared" si="5"/>
        <v>415  Elms Project</v>
      </c>
      <c r="AM40" s="9" t="str">
        <f t="shared" si="6"/>
        <v>031  Groundworks - Reedbed</v>
      </c>
      <c r="AT40" s="81" t="s">
        <v>106</v>
      </c>
      <c r="AU40" s="81" t="s">
        <v>107</v>
      </c>
      <c r="AW40" s="84">
        <v>415</v>
      </c>
      <c r="AX40" s="85" t="s">
        <v>202</v>
      </c>
      <c r="AZ40" s="90" t="s">
        <v>276</v>
      </c>
      <c r="BA40" s="90" t="s">
        <v>277</v>
      </c>
    </row>
    <row r="41" spans="1:53" x14ac:dyDescent="0.25">
      <c r="A41" s="22"/>
      <c r="B41" s="22"/>
      <c r="C41" s="22"/>
      <c r="D41" s="22"/>
      <c r="E41" s="21"/>
      <c r="F41" s="22"/>
      <c r="G41" s="22"/>
      <c r="I41" s="1"/>
      <c r="J41" s="22"/>
      <c r="K41" s="22"/>
      <c r="P41" s="6"/>
      <c r="Q41" s="6"/>
      <c r="R41" s="6"/>
      <c r="AK41" s="9" t="str">
        <f t="shared" si="4"/>
        <v>7120  Gruffalo Events Expenditure (unrestricted)</v>
      </c>
      <c r="AL41" s="9" t="s">
        <v>382</v>
      </c>
      <c r="AM41" s="9" t="str">
        <f t="shared" si="6"/>
        <v>032  Flood Recovery Grant</v>
      </c>
      <c r="AT41" s="81" t="s">
        <v>108</v>
      </c>
      <c r="AU41" s="81" t="s">
        <v>109</v>
      </c>
      <c r="AW41" s="84">
        <v>501</v>
      </c>
      <c r="AX41" s="85" t="s">
        <v>203</v>
      </c>
      <c r="AZ41" s="90" t="s">
        <v>278</v>
      </c>
      <c r="BA41" s="90" t="s">
        <v>279</v>
      </c>
    </row>
    <row r="42" spans="1:53" ht="15.75" thickBot="1" x14ac:dyDescent="0.3">
      <c r="A42" s="22" t="s">
        <v>16</v>
      </c>
      <c r="B42" s="23"/>
      <c r="C42" s="23"/>
      <c r="D42" s="23"/>
      <c r="E42" s="24"/>
      <c r="F42" s="65" t="s">
        <v>41</v>
      </c>
      <c r="G42" s="22"/>
      <c r="H42" s="22"/>
      <c r="I42" s="22"/>
      <c r="J42" s="22"/>
      <c r="K42" s="22"/>
      <c r="L42" s="1"/>
      <c r="M42" s="1"/>
      <c r="N42" s="1"/>
      <c r="O42" s="1"/>
      <c r="P42" s="6"/>
      <c r="AK42" s="9" t="str">
        <f t="shared" si="4"/>
        <v>7121  Birthday Parties</v>
      </c>
      <c r="AL42" s="9" t="str">
        <f t="shared" ref="AL42:AL72" si="7">_xlfn.CONCAT(AW41,"  ",AX41)</f>
        <v>501  QW Heritage Gateway</v>
      </c>
      <c r="AM42" s="9" t="str">
        <f t="shared" si="6"/>
        <v>033  LWG - Heritage Lottery Fund</v>
      </c>
      <c r="AT42" s="81" t="s">
        <v>110</v>
      </c>
      <c r="AU42" s="81" t="s">
        <v>111</v>
      </c>
      <c r="AW42" s="84">
        <v>502</v>
      </c>
      <c r="AX42" s="85" t="s">
        <v>204</v>
      </c>
      <c r="AZ42" s="90" t="s">
        <v>280</v>
      </c>
      <c r="BA42" s="90" t="s">
        <v>281</v>
      </c>
    </row>
    <row r="43" spans="1:53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1"/>
      <c r="N43" s="1"/>
      <c r="O43" s="1"/>
      <c r="P43" s="6"/>
      <c r="AK43" s="9" t="str">
        <f t="shared" ref="AK43:AK71" si="8">_xlfn.CONCAT(AT43,"  ",AU43)</f>
        <v>7130  Craft Workshops</v>
      </c>
      <c r="AL43" s="9" t="str">
        <f t="shared" si="7"/>
        <v>502  QW restricted income/exp</v>
      </c>
      <c r="AM43" s="9" t="str">
        <f t="shared" si="6"/>
        <v>034  LEMUR Bursary Scheme</v>
      </c>
      <c r="AT43" s="81" t="s">
        <v>112</v>
      </c>
      <c r="AU43" s="81" t="s">
        <v>113</v>
      </c>
      <c r="AW43" s="84">
        <v>503</v>
      </c>
      <c r="AX43" s="85" t="s">
        <v>205</v>
      </c>
      <c r="AZ43" s="90" t="s">
        <v>282</v>
      </c>
      <c r="BA43" s="90" t="s">
        <v>283</v>
      </c>
    </row>
    <row r="44" spans="1:53" x14ac:dyDescent="0.25">
      <c r="AK44" s="9" t="str">
        <f t="shared" si="8"/>
        <v>7136  Engagement RF expenditure</v>
      </c>
      <c r="AL44" s="9" t="str">
        <f t="shared" si="7"/>
        <v>503  QW HLF Covid Emergency Fund</v>
      </c>
      <c r="AM44" s="9" t="str">
        <f t="shared" si="6"/>
        <v>035  The Birches Restoration Appeal</v>
      </c>
      <c r="AT44" s="81" t="s">
        <v>114</v>
      </c>
      <c r="AU44" s="81" t="s">
        <v>115</v>
      </c>
      <c r="AW44" s="84">
        <v>505</v>
      </c>
      <c r="AX44" s="85" t="s">
        <v>206</v>
      </c>
      <c r="AZ44" s="90" t="s">
        <v>284</v>
      </c>
      <c r="BA44" s="90" t="s">
        <v>285</v>
      </c>
    </row>
    <row r="45" spans="1:53" x14ac:dyDescent="0.25">
      <c r="O45" s="1"/>
      <c r="P45" s="6"/>
      <c r="Q45" s="6"/>
      <c r="R45" s="6"/>
      <c r="S45" s="6"/>
      <c r="AK45" s="9" t="str">
        <f t="shared" si="8"/>
        <v>7137  Landscapes RF Expenditure</v>
      </c>
      <c r="AL45" s="9" t="str">
        <f t="shared" si="7"/>
        <v>505  QW Site</v>
      </c>
      <c r="AM45" s="9" t="str">
        <f t="shared" si="6"/>
        <v>036  Hfd Reptile Project</v>
      </c>
      <c r="AT45" s="81" t="s">
        <v>116</v>
      </c>
      <c r="AU45" s="81" t="s">
        <v>117</v>
      </c>
      <c r="AW45" s="84">
        <v>506</v>
      </c>
      <c r="AX45" s="85" t="s">
        <v>207</v>
      </c>
      <c r="AZ45" s="90" t="s">
        <v>286</v>
      </c>
      <c r="BA45" s="90" t="s">
        <v>287</v>
      </c>
    </row>
    <row r="46" spans="1:53" x14ac:dyDescent="0.25">
      <c r="AK46" s="9" t="str">
        <f t="shared" si="8"/>
        <v>7300  Local Branch Support</v>
      </c>
      <c r="AL46" s="9" t="str">
        <f t="shared" si="7"/>
        <v>506  QW Habitat</v>
      </c>
      <c r="AM46" s="9" t="str">
        <f t="shared" si="6"/>
        <v>037  LLL - Enviroment Agency</v>
      </c>
      <c r="AT46" s="81" t="s">
        <v>118</v>
      </c>
      <c r="AU46" s="81" t="s">
        <v>119</v>
      </c>
      <c r="AW46" s="84">
        <v>507</v>
      </c>
      <c r="AX46" s="85" t="s">
        <v>208</v>
      </c>
      <c r="AZ46" s="90" t="s">
        <v>288</v>
      </c>
      <c r="BA46" s="90" t="s">
        <v>289</v>
      </c>
    </row>
    <row r="47" spans="1:53" x14ac:dyDescent="0.25">
      <c r="AK47" s="9" t="str">
        <f t="shared" si="8"/>
        <v>7320  Unrestricted : Christmas Grotto / Father Christmas</v>
      </c>
      <c r="AL47" s="9" t="str">
        <f t="shared" si="7"/>
        <v>507  QW Sustainability</v>
      </c>
      <c r="AM47" s="9" t="str">
        <f t="shared" si="6"/>
        <v>038  Lugg Collaboration Agreement - Environment agency</v>
      </c>
      <c r="AT47" s="81" t="s">
        <v>120</v>
      </c>
      <c r="AU47" s="81" t="s">
        <v>121</v>
      </c>
      <c r="AW47" s="84">
        <v>508</v>
      </c>
      <c r="AX47" s="85" t="s">
        <v>209</v>
      </c>
      <c r="AZ47" s="90" t="s">
        <v>290</v>
      </c>
      <c r="BA47" s="90" t="s">
        <v>291</v>
      </c>
    </row>
    <row r="48" spans="1:53" x14ac:dyDescent="0.25">
      <c r="AK48" s="9" t="str">
        <f t="shared" si="8"/>
        <v>7375  General Events costs &amp; materials</v>
      </c>
      <c r="AL48" s="9" t="str">
        <f t="shared" si="7"/>
        <v>508  QW Engagement</v>
      </c>
      <c r="AM48" s="9" t="str">
        <f t="shared" si="6"/>
        <v>039  Queenswood and Bodenham Lake Reserve</v>
      </c>
      <c r="AT48" s="81" t="s">
        <v>122</v>
      </c>
      <c r="AU48" s="81" t="s">
        <v>123</v>
      </c>
      <c r="AW48" s="84">
        <v>509</v>
      </c>
      <c r="AX48" s="85" t="s">
        <v>210</v>
      </c>
      <c r="AZ48" s="90" t="s">
        <v>292</v>
      </c>
      <c r="BA48" s="90" t="s">
        <v>293</v>
      </c>
    </row>
    <row r="49" spans="37:53" x14ac:dyDescent="0.25">
      <c r="AK49" s="9" t="str">
        <f t="shared" si="8"/>
        <v>7400  Premises - Equipment</v>
      </c>
      <c r="AL49" s="9" t="str">
        <f t="shared" si="7"/>
        <v>509  QW Marketing</v>
      </c>
      <c r="AM49" s="9" t="str">
        <f t="shared" si="6"/>
        <v>040  Hfd Masonic - mobility scooter costs</v>
      </c>
      <c r="AT49" s="81" t="s">
        <v>124</v>
      </c>
      <c r="AU49" s="81" t="s">
        <v>125</v>
      </c>
      <c r="AZ49" s="90" t="s">
        <v>294</v>
      </c>
      <c r="BA49" s="90" t="s">
        <v>295</v>
      </c>
    </row>
    <row r="50" spans="37:53" x14ac:dyDescent="0.25">
      <c r="AK50" s="9" t="str">
        <f t="shared" si="8"/>
        <v>7405  Tools/Equipment &amp; Maintenance</v>
      </c>
      <c r="AL50" s="9" t="str">
        <f t="shared" si="7"/>
        <v xml:space="preserve">  </v>
      </c>
      <c r="AM50" s="9" t="str">
        <f t="shared" si="6"/>
        <v>041  QWBL - Rent, hire, car park, timber etc income</v>
      </c>
      <c r="AT50" s="81" t="s">
        <v>126</v>
      </c>
      <c r="AU50" s="81" t="s">
        <v>127</v>
      </c>
      <c r="AZ50" s="90" t="s">
        <v>296</v>
      </c>
      <c r="BA50" s="90" t="s">
        <v>297</v>
      </c>
    </row>
    <row r="51" spans="37:53" x14ac:dyDescent="0.25">
      <c r="AK51" s="9" t="str">
        <f t="shared" si="8"/>
        <v>7408  Maintenance Materials</v>
      </c>
      <c r="AL51" s="9" t="str">
        <f t="shared" si="7"/>
        <v xml:space="preserve">  </v>
      </c>
      <c r="AM51" s="9" t="str">
        <f t="shared" si="6"/>
        <v>042  ERDF</v>
      </c>
      <c r="AT51" s="81" t="s">
        <v>128</v>
      </c>
      <c r="AU51" s="81" t="s">
        <v>129</v>
      </c>
      <c r="AZ51" s="90" t="s">
        <v>298</v>
      </c>
      <c r="BA51" s="90" t="s">
        <v>299</v>
      </c>
    </row>
    <row r="52" spans="37:53" x14ac:dyDescent="0.25">
      <c r="AK52" s="9" t="str">
        <f t="shared" si="8"/>
        <v>7410  Annual Works by Site</v>
      </c>
      <c r="AL52" s="9" t="str">
        <f t="shared" si="7"/>
        <v xml:space="preserve">  </v>
      </c>
      <c r="AM52" s="9" t="str">
        <f t="shared" si="6"/>
        <v>043  Bodenham ReWilding Appeal</v>
      </c>
      <c r="AT52" s="81" t="s">
        <v>130</v>
      </c>
      <c r="AU52" s="81" t="s">
        <v>131</v>
      </c>
      <c r="AZ52" s="90" t="s">
        <v>300</v>
      </c>
      <c r="BA52" s="90" t="s">
        <v>301</v>
      </c>
    </row>
    <row r="53" spans="37:53" x14ac:dyDescent="0.25">
      <c r="AK53" s="9" t="str">
        <f t="shared" si="8"/>
        <v>7415  Maintenance/Building Repairs etc</v>
      </c>
      <c r="AL53" s="9" t="str">
        <f t="shared" si="7"/>
        <v xml:space="preserve">  </v>
      </c>
      <c r="AM53" s="9" t="str">
        <f t="shared" si="6"/>
        <v>044  Hereford Ornathological Club - Lakes donation</v>
      </c>
      <c r="AT53" s="81" t="s">
        <v>132</v>
      </c>
      <c r="AU53" s="81" t="s">
        <v>133</v>
      </c>
      <c r="AZ53" s="90" t="s">
        <v>302</v>
      </c>
      <c r="BA53" s="90" t="s">
        <v>303</v>
      </c>
    </row>
    <row r="54" spans="37:53" x14ac:dyDescent="0.25">
      <c r="AK54" s="9" t="str">
        <f t="shared" si="8"/>
        <v>7602  Membership Engagement Events</v>
      </c>
      <c r="AL54" s="9" t="str">
        <f t="shared" si="7"/>
        <v xml:space="preserve">  </v>
      </c>
      <c r="AM54" s="9" t="str">
        <f t="shared" si="6"/>
        <v>045  Eastnor Castle - QW Engagement</v>
      </c>
      <c r="AT54" s="81" t="s">
        <v>134</v>
      </c>
      <c r="AU54" s="81" t="s">
        <v>135</v>
      </c>
      <c r="AZ54" s="90" t="s">
        <v>304</v>
      </c>
      <c r="BA54" s="90" t="s">
        <v>305</v>
      </c>
    </row>
    <row r="55" spans="37:53" x14ac:dyDescent="0.25">
      <c r="AK55" s="9" t="str">
        <f t="shared" si="8"/>
        <v>7605  Printing</v>
      </c>
      <c r="AL55" s="9" t="str">
        <f t="shared" si="7"/>
        <v xml:space="preserve">  </v>
      </c>
      <c r="AM55" s="9" t="str">
        <f t="shared" si="6"/>
        <v>046  Pippin Trust Project Green Child 2018/19 income</v>
      </c>
      <c r="AT55" s="81" t="s">
        <v>136</v>
      </c>
      <c r="AU55" s="81" t="s">
        <v>137</v>
      </c>
      <c r="AZ55" s="90" t="s">
        <v>306</v>
      </c>
      <c r="BA55" s="90" t="s">
        <v>307</v>
      </c>
    </row>
    <row r="56" spans="37:53" x14ac:dyDescent="0.25">
      <c r="AK56" s="9" t="str">
        <f t="shared" si="8"/>
        <v>7610  Marketing and Merchandising</v>
      </c>
      <c r="AL56" s="9" t="str">
        <f t="shared" si="7"/>
        <v xml:space="preserve">  </v>
      </c>
      <c r="AM56" s="9" t="str">
        <f t="shared" si="6"/>
        <v>047  Building Better Opportunities</v>
      </c>
      <c r="AT56" s="81" t="s">
        <v>138</v>
      </c>
      <c r="AU56" s="81" t="s">
        <v>139</v>
      </c>
      <c r="AZ56" s="90" t="s">
        <v>308</v>
      </c>
      <c r="BA56" s="90" t="s">
        <v>188</v>
      </c>
    </row>
    <row r="57" spans="37:53" x14ac:dyDescent="0.25">
      <c r="AK57" s="9" t="str">
        <f t="shared" si="8"/>
        <v>7675  Trail Packs Consumables</v>
      </c>
      <c r="AL57" s="9" t="str">
        <f t="shared" si="7"/>
        <v xml:space="preserve">  </v>
      </c>
      <c r="AM57" s="9" t="str">
        <f t="shared" si="6"/>
        <v>048  Thrive - Employee Wellbeing</v>
      </c>
      <c r="AT57" s="81" t="s">
        <v>140</v>
      </c>
      <c r="AU57" s="81" t="s">
        <v>141</v>
      </c>
      <c r="AZ57" s="90" t="s">
        <v>309</v>
      </c>
      <c r="BA57" s="90" t="s">
        <v>310</v>
      </c>
    </row>
    <row r="58" spans="37:53" x14ac:dyDescent="0.25">
      <c r="AK58" s="9" t="str">
        <f t="shared" si="8"/>
        <v>7815  Equipment</v>
      </c>
      <c r="AL58" s="9" t="str">
        <f t="shared" si="7"/>
        <v xml:space="preserve">  </v>
      </c>
      <c r="AM58" s="9" t="str">
        <f t="shared" si="6"/>
        <v>049  Lower House Farm</v>
      </c>
      <c r="AT58" s="81" t="s">
        <v>142</v>
      </c>
      <c r="AU58" s="81" t="s">
        <v>143</v>
      </c>
      <c r="AZ58" s="90" t="s">
        <v>311</v>
      </c>
      <c r="BA58" s="90" t="s">
        <v>312</v>
      </c>
    </row>
    <row r="59" spans="37:53" x14ac:dyDescent="0.25">
      <c r="AK59" s="9" t="str">
        <f t="shared" si="8"/>
        <v>7910  OO- Jars, Bottles crates etc</v>
      </c>
      <c r="AL59" s="9" t="str">
        <f t="shared" si="7"/>
        <v xml:space="preserve">  </v>
      </c>
      <c r="AM59" s="9" t="str">
        <f t="shared" si="6"/>
        <v>050  Gillian Bulmer Foundation - Pippin Trust - QW Pollinators</v>
      </c>
      <c r="AT59" s="81" t="s">
        <v>144</v>
      </c>
      <c r="AU59" s="81" t="s">
        <v>145</v>
      </c>
      <c r="AZ59" s="90" t="s">
        <v>313</v>
      </c>
      <c r="BA59" s="90" t="s">
        <v>314</v>
      </c>
    </row>
    <row r="60" spans="37:53" x14ac:dyDescent="0.25">
      <c r="AK60" s="9" t="str">
        <f t="shared" si="8"/>
        <v>7911  OO -Customer Site Consumables</v>
      </c>
      <c r="AL60" s="9" t="str">
        <f t="shared" si="7"/>
        <v xml:space="preserve">  </v>
      </c>
      <c r="AM60" s="9" t="str">
        <f t="shared" si="6"/>
        <v>051  Rowlands Trust - QW Pollinators</v>
      </c>
      <c r="AT60" s="81" t="s">
        <v>146</v>
      </c>
      <c r="AU60" s="81" t="s">
        <v>147</v>
      </c>
      <c r="AZ60" s="90" t="s">
        <v>315</v>
      </c>
      <c r="BA60" s="90" t="s">
        <v>316</v>
      </c>
    </row>
    <row r="61" spans="37:53" x14ac:dyDescent="0.25">
      <c r="AK61" s="9" t="str">
        <f t="shared" si="8"/>
        <v>7912  OO - Shipping &amp; packaging</v>
      </c>
      <c r="AL61" s="9" t="str">
        <f t="shared" si="7"/>
        <v xml:space="preserve">  </v>
      </c>
      <c r="AM61" s="9" t="str">
        <f t="shared" si="6"/>
        <v>052  Contribution for the Wellbeing Garden</v>
      </c>
      <c r="AT61" s="81" t="s">
        <v>148</v>
      </c>
      <c r="AU61" s="81" t="s">
        <v>149</v>
      </c>
      <c r="AZ61" s="90" t="s">
        <v>317</v>
      </c>
      <c r="BA61" s="90" t="s">
        <v>318</v>
      </c>
    </row>
    <row r="62" spans="37:53" x14ac:dyDescent="0.25">
      <c r="AK62" s="9" t="str">
        <f t="shared" si="8"/>
        <v>7913  OO - insurance</v>
      </c>
      <c r="AL62" s="9" t="str">
        <f t="shared" si="7"/>
        <v xml:space="preserve">  </v>
      </c>
      <c r="AM62" s="9" t="str">
        <f t="shared" si="6"/>
        <v>053  Finnis Scott - QW Pollinators</v>
      </c>
      <c r="AT62" s="81" t="s">
        <v>150</v>
      </c>
      <c r="AU62" s="81" t="s">
        <v>151</v>
      </c>
      <c r="AZ62" s="90" t="s">
        <v>319</v>
      </c>
      <c r="BA62" s="90" t="s">
        <v>320</v>
      </c>
    </row>
    <row r="63" spans="37:53" x14ac:dyDescent="0.25">
      <c r="AK63" s="9" t="str">
        <f t="shared" si="8"/>
        <v>7914  OO - staff training</v>
      </c>
      <c r="AL63" s="9" t="str">
        <f t="shared" si="7"/>
        <v xml:space="preserve">  </v>
      </c>
      <c r="AM63" s="9" t="str">
        <f t="shared" si="6"/>
        <v>054  EA Partnership Grant - Yazor Book</v>
      </c>
      <c r="AT63" s="81" t="s">
        <v>152</v>
      </c>
      <c r="AU63" s="81" t="s">
        <v>153</v>
      </c>
      <c r="AZ63" s="90" t="s">
        <v>321</v>
      </c>
      <c r="BA63" s="90" t="s">
        <v>322</v>
      </c>
    </row>
    <row r="64" spans="37:53" x14ac:dyDescent="0.25">
      <c r="AK64" s="9" t="str">
        <f t="shared" si="8"/>
        <v>7915  OO - tools and equipment</v>
      </c>
      <c r="AL64" s="9" t="str">
        <f t="shared" si="7"/>
        <v xml:space="preserve">  </v>
      </c>
      <c r="AM64" s="9" t="str">
        <f t="shared" si="6"/>
        <v>055  Flood alleviation scheme - Yazor Brook</v>
      </c>
      <c r="AT64" s="81" t="s">
        <v>154</v>
      </c>
      <c r="AU64" s="81" t="s">
        <v>155</v>
      </c>
      <c r="AZ64" s="90" t="s">
        <v>323</v>
      </c>
      <c r="BA64" s="90" t="s">
        <v>324</v>
      </c>
    </row>
    <row r="65" spans="37:53" x14ac:dyDescent="0.25">
      <c r="AK65" s="9" t="str">
        <f t="shared" si="8"/>
        <v>7916  OO - Travel and Vehicle Costs</v>
      </c>
      <c r="AL65" s="9" t="str">
        <f t="shared" si="7"/>
        <v xml:space="preserve">  </v>
      </c>
      <c r="AM65" s="9" t="str">
        <f t="shared" si="6"/>
        <v>056  Yazor Brook Extension - EA Funding</v>
      </c>
      <c r="AT65" s="81" t="s">
        <v>156</v>
      </c>
      <c r="AU65" s="81" t="s">
        <v>157</v>
      </c>
      <c r="AZ65" s="90" t="s">
        <v>325</v>
      </c>
      <c r="BA65" s="90" t="s">
        <v>326</v>
      </c>
    </row>
    <row r="66" spans="37:53" x14ac:dyDescent="0.25">
      <c r="AK66" s="9" t="str">
        <f t="shared" si="8"/>
        <v>7917  OO - Events and shows expenses</v>
      </c>
      <c r="AL66" s="9" t="str">
        <f t="shared" si="7"/>
        <v xml:space="preserve">  </v>
      </c>
      <c r="AM66" s="9" t="str">
        <f t="shared" si="6"/>
        <v>057  Tretawdy Reserve</v>
      </c>
      <c r="AT66" s="81" t="s">
        <v>158</v>
      </c>
      <c r="AU66" s="81" t="s">
        <v>159</v>
      </c>
      <c r="AZ66" s="90" t="s">
        <v>327</v>
      </c>
      <c r="BA66" s="90" t="s">
        <v>328</v>
      </c>
    </row>
    <row r="67" spans="37:53" x14ac:dyDescent="0.25">
      <c r="AK67" s="9" t="str">
        <f t="shared" si="8"/>
        <v>7918  OO - Premises Maintenance</v>
      </c>
      <c r="AL67" s="9" t="str">
        <f t="shared" si="7"/>
        <v xml:space="preserve">  </v>
      </c>
      <c r="AM67" s="9" t="str">
        <f t="shared" si="6"/>
        <v>058  Tretawdy Appeal</v>
      </c>
      <c r="AT67" s="81" t="s">
        <v>160</v>
      </c>
      <c r="AU67" s="81" t="s">
        <v>161</v>
      </c>
      <c r="AZ67" s="90" t="s">
        <v>329</v>
      </c>
      <c r="BA67" s="90" t="s">
        <v>330</v>
      </c>
    </row>
    <row r="68" spans="37:53" x14ac:dyDescent="0.25">
      <c r="AK68" s="9" t="str">
        <f t="shared" si="8"/>
        <v>7919  OO - Advertising</v>
      </c>
      <c r="AL68" s="9" t="str">
        <f t="shared" si="7"/>
        <v xml:space="preserve">  </v>
      </c>
      <c r="AM68" s="9" t="str">
        <f t="shared" si="6"/>
        <v>059  Tretawdy Strategic development fund</v>
      </c>
      <c r="AT68" s="81" t="s">
        <v>162</v>
      </c>
      <c r="AU68" s="81" t="s">
        <v>163</v>
      </c>
      <c r="AZ68" s="90" t="s">
        <v>331</v>
      </c>
      <c r="BA68" s="90" t="s">
        <v>332</v>
      </c>
    </row>
    <row r="69" spans="37:53" x14ac:dyDescent="0.25">
      <c r="AK69" s="9" t="str">
        <f t="shared" si="8"/>
        <v>7920  OO - HWT management fee</v>
      </c>
      <c r="AL69" s="9" t="str">
        <f t="shared" si="7"/>
        <v xml:space="preserve">  </v>
      </c>
      <c r="AM69" s="9" t="str">
        <f t="shared" si="6"/>
        <v>060   Tretawdy profit on Sale</v>
      </c>
      <c r="AT69" s="81" t="s">
        <v>164</v>
      </c>
      <c r="AU69" s="81" t="s">
        <v>165</v>
      </c>
      <c r="AZ69" s="90" t="s">
        <v>333</v>
      </c>
      <c r="BA69" s="90" t="s">
        <v>334</v>
      </c>
    </row>
    <row r="70" spans="37:53" x14ac:dyDescent="0.25">
      <c r="AK70" s="9" t="str">
        <f t="shared" si="8"/>
        <v>7921  OO - Fees</v>
      </c>
      <c r="AL70" s="9" t="str">
        <f t="shared" si="7"/>
        <v xml:space="preserve">  </v>
      </c>
      <c r="AM70" s="9" t="str">
        <f t="shared" si="6"/>
        <v>061  Oak Tree Farm</v>
      </c>
      <c r="AT70" s="81" t="s">
        <v>166</v>
      </c>
      <c r="AU70" s="81" t="s">
        <v>167</v>
      </c>
      <c r="AZ70" s="90" t="s">
        <v>335</v>
      </c>
      <c r="BA70" s="90" t="s">
        <v>199</v>
      </c>
    </row>
    <row r="71" spans="37:53" x14ac:dyDescent="0.25">
      <c r="AK71" s="9" t="str">
        <f t="shared" si="8"/>
        <v>7922  OO - Vehicle charges</v>
      </c>
      <c r="AL71" s="9" t="str">
        <f t="shared" si="7"/>
        <v xml:space="preserve">  </v>
      </c>
      <c r="AM71" s="9" t="str">
        <f t="shared" si="6"/>
        <v>062  Children in Need</v>
      </c>
      <c r="AT71" s="81" t="s">
        <v>168</v>
      </c>
      <c r="AU71" s="81" t="s">
        <v>169</v>
      </c>
      <c r="AZ71" s="90" t="s">
        <v>336</v>
      </c>
      <c r="BA71" s="90" t="s">
        <v>183</v>
      </c>
    </row>
    <row r="72" spans="37:53" x14ac:dyDescent="0.25">
      <c r="AL72" s="9" t="str">
        <f t="shared" si="7"/>
        <v xml:space="preserve">  </v>
      </c>
      <c r="AM72" s="9" t="str">
        <f>_xlfn.CONCAT(AZ72,"  ",BA72)</f>
        <v>063  Pine Martin</v>
      </c>
      <c r="AZ72" s="90" t="s">
        <v>337</v>
      </c>
      <c r="BA72" s="90" t="s">
        <v>338</v>
      </c>
    </row>
    <row r="73" spans="37:53" x14ac:dyDescent="0.25">
      <c r="AM73" s="9" t="str">
        <f t="shared" si="6"/>
        <v>064  309 - Landau ESF Community Grant</v>
      </c>
      <c r="AZ73" s="90" t="s">
        <v>339</v>
      </c>
      <c r="BA73" s="90" t="s">
        <v>340</v>
      </c>
    </row>
    <row r="74" spans="37:53" x14ac:dyDescent="0.25">
      <c r="AM74" s="9" t="str">
        <f t="shared" si="6"/>
        <v>065  350 - HWT Emergency Fund</v>
      </c>
      <c r="AZ74" s="90" t="s">
        <v>341</v>
      </c>
      <c r="BA74" s="90" t="s">
        <v>342</v>
      </c>
    </row>
    <row r="75" spans="37:53" x14ac:dyDescent="0.25">
      <c r="AM75" s="9" t="str">
        <f t="shared" si="6"/>
        <v>066  QW Emergency Fund</v>
      </c>
      <c r="AZ75" s="90" t="s">
        <v>343</v>
      </c>
      <c r="BA75" s="90" t="s">
        <v>344</v>
      </c>
    </row>
    <row r="76" spans="37:53" x14ac:dyDescent="0.25">
      <c r="AM76" s="9" t="str">
        <f t="shared" ref="AM76:AM84" si="9">_xlfn.CONCAT(AZ76,"  ",BA76)</f>
        <v>067  Reaching Comm Nature Nurture Nourish</v>
      </c>
      <c r="AZ76" s="90" t="s">
        <v>345</v>
      </c>
      <c r="BA76" s="90" t="s">
        <v>346</v>
      </c>
    </row>
    <row r="77" spans="37:53" x14ac:dyDescent="0.25">
      <c r="AM77" s="9" t="str">
        <f t="shared" si="9"/>
        <v>068  Improve facilities @ Birches</v>
      </c>
      <c r="AZ77" s="90" t="s">
        <v>347</v>
      </c>
      <c r="BA77" s="90" t="s">
        <v>348</v>
      </c>
    </row>
    <row r="78" spans="37:53" x14ac:dyDescent="0.25">
      <c r="AM78" s="9" t="str">
        <f t="shared" si="9"/>
        <v>069  413 - Butler Meadow</v>
      </c>
      <c r="AZ78" s="90" t="s">
        <v>349</v>
      </c>
      <c r="BA78" s="90" t="s">
        <v>350</v>
      </c>
    </row>
    <row r="79" spans="37:53" x14ac:dyDescent="0.25">
      <c r="AM79" s="9" t="str">
        <f t="shared" si="9"/>
        <v>070  Wildplay Rangers@ the Grange</v>
      </c>
      <c r="AZ79" s="90" t="s">
        <v>351</v>
      </c>
      <c r="BA79" s="90" t="s">
        <v>352</v>
      </c>
    </row>
    <row r="80" spans="37:53" x14ac:dyDescent="0.25">
      <c r="AM80" s="9" t="str">
        <f t="shared" si="9"/>
        <v>071  Elm Project</v>
      </c>
      <c r="AZ80" s="90" t="s">
        <v>353</v>
      </c>
      <c r="BA80" s="90" t="s">
        <v>354</v>
      </c>
    </row>
    <row r="81" spans="39:53" x14ac:dyDescent="0.25">
      <c r="AM81" s="9" t="str">
        <f t="shared" si="9"/>
        <v>072  Lottery COVID Community Support</v>
      </c>
      <c r="AZ81" s="90" t="s">
        <v>355</v>
      </c>
      <c r="BA81" s="90" t="s">
        <v>356</v>
      </c>
    </row>
    <row r="82" spans="39:53" x14ac:dyDescent="0.25">
      <c r="AM82" s="9" t="str">
        <f t="shared" si="9"/>
        <v>073  Brailsford Trust</v>
      </c>
      <c r="AZ82" s="90" t="s">
        <v>357</v>
      </c>
      <c r="BA82" s="90" t="s">
        <v>358</v>
      </c>
    </row>
    <row r="83" spans="39:53" x14ac:dyDescent="0.25">
      <c r="AM83" s="9" t="str">
        <f t="shared" si="9"/>
        <v>074  Herefordshire Council Wildplay</v>
      </c>
      <c r="AZ83" s="90" t="s">
        <v>359</v>
      </c>
      <c r="BA83" s="90" t="s">
        <v>360</v>
      </c>
    </row>
    <row r="84" spans="39:53" x14ac:dyDescent="0.25">
      <c r="AM84" s="9" t="str">
        <f t="shared" si="9"/>
        <v>075  HLF QW Pollinators</v>
      </c>
      <c r="AZ84" s="90" t="s">
        <v>361</v>
      </c>
      <c r="BA84" s="90" t="s">
        <v>362</v>
      </c>
    </row>
    <row r="85" spans="39:53" x14ac:dyDescent="0.25">
      <c r="AM85" s="9" t="str">
        <f>_xlfn.CONCAT(AZ85,"  ",BA85)</f>
        <v>076  Dr P Wood Jubilee refurb</v>
      </c>
      <c r="AZ85" s="90" t="s">
        <v>363</v>
      </c>
      <c r="BA85" s="90" t="s">
        <v>364</v>
      </c>
    </row>
    <row r="86" spans="39:53" x14ac:dyDescent="0.25">
      <c r="AM86" s="9" t="str">
        <f t="shared" ref="AM86:AM90" si="10">_xlfn.CONCAT(AZ86,"  ",BA86)</f>
        <v>077  QW Heritage Gateway</v>
      </c>
      <c r="AZ86" s="90" t="s">
        <v>365</v>
      </c>
      <c r="BA86" s="90" t="s">
        <v>203</v>
      </c>
    </row>
    <row r="87" spans="39:53" x14ac:dyDescent="0.25">
      <c r="AM87" s="9" t="str">
        <f t="shared" si="10"/>
        <v>078  Gillian Bullmer Orchard Origins</v>
      </c>
      <c r="AZ87" s="90" t="s">
        <v>366</v>
      </c>
      <c r="BA87" s="90" t="s">
        <v>367</v>
      </c>
    </row>
    <row r="88" spans="39:53" x14ac:dyDescent="0.25">
      <c r="AM88" s="9" t="str">
        <f t="shared" si="10"/>
        <v>079  Edward Cadbury</v>
      </c>
      <c r="AZ88" s="90" t="s">
        <v>368</v>
      </c>
      <c r="BA88" s="90" t="s">
        <v>369</v>
      </c>
    </row>
    <row r="89" spans="39:53" x14ac:dyDescent="0.25">
      <c r="AM89" s="9" t="str">
        <f t="shared" si="10"/>
        <v>080  Bennet Legacy (Reserve Purch)</v>
      </c>
      <c r="AZ89" s="90" t="s">
        <v>370</v>
      </c>
      <c r="BA89" s="90" t="s">
        <v>371</v>
      </c>
    </row>
    <row r="90" spans="39:53" ht="15.75" thickBot="1" x14ac:dyDescent="0.3">
      <c r="AM90" s="9" t="str">
        <f t="shared" si="10"/>
        <v>081  REserve Upkeep Event Income</v>
      </c>
      <c r="AZ90" s="91" t="s">
        <v>372</v>
      </c>
      <c r="BA90" s="91" t="s">
        <v>373</v>
      </c>
    </row>
    <row r="91" spans="39:53" x14ac:dyDescent="0.25">
      <c r="AM91" s="9" t="s">
        <v>375</v>
      </c>
    </row>
    <row r="92" spans="39:53" x14ac:dyDescent="0.25">
      <c r="AM92" s="9" t="s">
        <v>376</v>
      </c>
    </row>
    <row r="93" spans="39:53" x14ac:dyDescent="0.25">
      <c r="AM93" s="9" t="s">
        <v>377</v>
      </c>
    </row>
    <row r="94" spans="39:53" x14ac:dyDescent="0.25">
      <c r="AM94" s="9" t="s">
        <v>378</v>
      </c>
    </row>
    <row r="95" spans="39:53" x14ac:dyDescent="0.25">
      <c r="AM95" s="9" t="s">
        <v>379</v>
      </c>
    </row>
    <row r="96" spans="39:53" x14ac:dyDescent="0.25">
      <c r="AM96" s="9" t="s">
        <v>380</v>
      </c>
    </row>
    <row r="97" spans="39:39" x14ac:dyDescent="0.25">
      <c r="AM97" s="9" t="s">
        <v>381</v>
      </c>
    </row>
  </sheetData>
  <protectedRanges>
    <protectedRange sqref="G40" name="Date"/>
    <protectedRange sqref="B42:E42" name="Line Manager"/>
    <protectedRange sqref="B40:E40" name="Signature"/>
    <protectedRange sqref="A28 A27:K27 A29:B37 P27:P37 C28:K37" name="Other Expenses"/>
    <protectedRange sqref="B6" name="Month"/>
    <protectedRange sqref="L4:N4" name="Position"/>
    <protectedRange sqref="B4" name="Name"/>
    <protectedRange sqref="A10:O19" name="Personal Mileage"/>
    <protectedRange sqref="J22" name="Engine"/>
    <protectedRange sqref="O22" name="Fuel"/>
  </protectedRanges>
  <mergeCells count="43">
    <mergeCell ref="F26:O26"/>
    <mergeCell ref="B4:E4"/>
    <mergeCell ref="A2:O2"/>
    <mergeCell ref="A20:D20"/>
    <mergeCell ref="I20:J20"/>
    <mergeCell ref="O18:R18"/>
    <mergeCell ref="O19:R19"/>
    <mergeCell ref="O14:R14"/>
    <mergeCell ref="O15:R15"/>
    <mergeCell ref="O16:R16"/>
    <mergeCell ref="O17:R17"/>
    <mergeCell ref="B6:C6"/>
    <mergeCell ref="I9:J9"/>
    <mergeCell ref="O9:R9"/>
    <mergeCell ref="O10:R10"/>
    <mergeCell ref="O11:R11"/>
    <mergeCell ref="O12:R12"/>
    <mergeCell ref="O13:R13"/>
    <mergeCell ref="A38:C38"/>
    <mergeCell ref="A26:B26"/>
    <mergeCell ref="A5:B5"/>
    <mergeCell ref="A37:B37"/>
    <mergeCell ref="A36:B36"/>
    <mergeCell ref="A35:B35"/>
    <mergeCell ref="A34:B34"/>
    <mergeCell ref="A31:B31"/>
    <mergeCell ref="A33:B33"/>
    <mergeCell ref="A32:B32"/>
    <mergeCell ref="A30:B30"/>
    <mergeCell ref="A28:B28"/>
    <mergeCell ref="A29:B29"/>
    <mergeCell ref="A27:B27"/>
    <mergeCell ref="F27:O27"/>
    <mergeCell ref="F28:O28"/>
    <mergeCell ref="F29:O29"/>
    <mergeCell ref="F30:O30"/>
    <mergeCell ref="F31:O31"/>
    <mergeCell ref="F37:O37"/>
    <mergeCell ref="F32:O32"/>
    <mergeCell ref="F33:O33"/>
    <mergeCell ref="F34:O34"/>
    <mergeCell ref="F35:O35"/>
    <mergeCell ref="F36:O36"/>
  </mergeCells>
  <phoneticPr fontId="11" type="noConversion"/>
  <dataValidations count="9">
    <dataValidation type="list" allowBlank="1" showInputMessage="1" showErrorMessage="1" sqref="F10:F19 D10:D19" xr:uid="{9A24AC01-831D-4798-BF93-55FC820346F8}">
      <formula1>$W$2:$W$3</formula1>
    </dataValidation>
    <dataValidation type="list" allowBlank="1" showInputMessage="1" showErrorMessage="1" sqref="G10:G19" xr:uid="{1239BC8C-396C-4AF9-AFD2-3D4723951715}">
      <formula1>$W$5:$W$6</formula1>
    </dataValidation>
    <dataValidation type="list" allowBlank="1" showInputMessage="1" showErrorMessage="1" sqref="B6:C6" xr:uid="{C270D317-D17A-4A21-B5F7-C1BB804A586C}">
      <formula1>$Y$2:$Y$13</formula1>
    </dataValidation>
    <dataValidation type="list" allowBlank="1" showInputMessage="1" showErrorMessage="1" sqref="C27:C37" xr:uid="{C1132F53-1A42-45A9-B64B-D315D8AF1149}">
      <formula1>$AK$11:$AK$76</formula1>
    </dataValidation>
    <dataValidation type="list" allowBlank="1" showInputMessage="1" showErrorMessage="1" sqref="L10:L19" xr:uid="{DB04DC46-255C-404B-B85B-71F79E5EB30B}">
      <formula1>$AJ$11:$AJ$15</formula1>
    </dataValidation>
    <dataValidation type="list" allowBlank="1" showInputMessage="1" showErrorMessage="1" sqref="N10:N19" xr:uid="{32700547-CF6C-4A13-AACE-FE33B59FE9E2}">
      <formula1>$AM$11:$AM$96</formula1>
    </dataValidation>
    <dataValidation type="list" allowBlank="1" showInputMessage="1" showErrorMessage="1" sqref="E27" xr:uid="{F3DB6338-96F2-4A29-8B0C-87AE1E5713E4}">
      <formula1>$AM$11:$AM$93</formula1>
    </dataValidation>
    <dataValidation type="list" allowBlank="1" showInputMessage="1" showErrorMessage="1" sqref="M10:M19" xr:uid="{44184075-B83B-4D77-8C00-7B06D1C6D65D}">
      <formula1>$AL$12:$AL$52</formula1>
    </dataValidation>
    <dataValidation type="list" allowBlank="1" showInputMessage="1" showErrorMessage="1" sqref="D27:D37" xr:uid="{B576E87E-9AAC-4D1D-A3E6-C5E8CA9E1DFB}">
      <formula1>$AL$12:$AL$49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horizontalDpi="360" verticalDpi="360" r:id="rId1"/>
  <headerFooter>
    <oddHeader xml:space="preserve">&amp;RUpdated  July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Form</vt:lpstr>
      <vt:lpstr>'Expenses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Sarah King</cp:lastModifiedBy>
  <cp:lastPrinted>2020-11-13T15:33:22Z</cp:lastPrinted>
  <dcterms:created xsi:type="dcterms:W3CDTF">2016-02-01T10:20:19Z</dcterms:created>
  <dcterms:modified xsi:type="dcterms:W3CDTF">2022-09-29T08:08:16Z</dcterms:modified>
</cp:coreProperties>
</file>